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popovic\Documents\"/>
    </mc:Choice>
  </mc:AlternateContent>
  <xr:revisionPtr revIDLastSave="0" documentId="8_{C02743C2-F51E-4CD5-B66D-8C7D2708A90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E335" i="9"/>
  <c r="B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F315" i="9"/>
  <c r="F314" i="9"/>
  <c r="H313" i="9"/>
  <c r="E313" i="9" s="1"/>
  <c r="B313" i="9" s="1"/>
  <c r="G313" i="9"/>
  <c r="F313" i="9"/>
  <c r="H312" i="9"/>
  <c r="G312" i="9"/>
  <c r="F312" i="9"/>
  <c r="H311" i="9"/>
  <c r="G311" i="9"/>
  <c r="E311" i="9" s="1"/>
  <c r="B311" i="9" s="1"/>
  <c r="F311" i="9"/>
  <c r="F310" i="9"/>
  <c r="F309" i="9"/>
  <c r="F308" i="9"/>
  <c r="H307" i="9"/>
  <c r="G307" i="9"/>
  <c r="E307" i="9" s="1"/>
  <c r="B307" i="9" s="1"/>
  <c r="F307" i="9"/>
  <c r="F306" i="9"/>
  <c r="H305" i="9"/>
  <c r="G305" i="9"/>
  <c r="E305" i="9" s="1"/>
  <c r="B305" i="9" s="1"/>
  <c r="F305" i="9"/>
  <c r="H304" i="9"/>
  <c r="G304" i="9"/>
  <c r="F304" i="9"/>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B290" i="9" s="1"/>
  <c r="M289" i="9"/>
  <c r="L289" i="9"/>
  <c r="F289" i="9" s="1"/>
  <c r="B289" i="9" s="1"/>
  <c r="E289" i="9"/>
  <c r="M288" i="9"/>
  <c r="L288" i="9"/>
  <c r="F288" i="9" s="1"/>
  <c r="E288" i="9"/>
  <c r="B288" i="9" s="1"/>
  <c r="M287" i="9"/>
  <c r="L287" i="9"/>
  <c r="F287" i="9" s="1"/>
  <c r="B287" i="9" s="1"/>
  <c r="E287" i="9"/>
  <c r="M286" i="9"/>
  <c r="L286" i="9"/>
  <c r="F286" i="9" s="1"/>
  <c r="E286" i="9"/>
  <c r="M285" i="9"/>
  <c r="L285" i="9"/>
  <c r="F285" i="9" s="1"/>
  <c r="B285" i="9" s="1"/>
  <c r="E285" i="9"/>
  <c r="M284" i="9"/>
  <c r="L284" i="9"/>
  <c r="F284" i="9" s="1"/>
  <c r="E284" i="9"/>
  <c r="B284" i="9" s="1"/>
  <c r="M283" i="9"/>
  <c r="L283" i="9"/>
  <c r="F283" i="9" s="1"/>
  <c r="B283" i="9" s="1"/>
  <c r="E283" i="9"/>
  <c r="M282" i="9"/>
  <c r="L282" i="9"/>
  <c r="F282" i="9" s="1"/>
  <c r="E282" i="9"/>
  <c r="M281" i="9"/>
  <c r="L281" i="9"/>
  <c r="F281" i="9"/>
  <c r="E281" i="9"/>
  <c r="B281" i="9" s="1"/>
  <c r="M280" i="9"/>
  <c r="L280" i="9"/>
  <c r="F280" i="9"/>
  <c r="E280" i="9"/>
  <c r="B280" i="9"/>
  <c r="M279" i="9"/>
  <c r="F279" i="9" s="1"/>
  <c r="L279" i="9"/>
  <c r="E279" i="9"/>
  <c r="B279" i="9" s="1"/>
  <c r="M278" i="9"/>
  <c r="L278" i="9"/>
  <c r="F278" i="9" s="1"/>
  <c r="E278" i="9"/>
  <c r="M277" i="9"/>
  <c r="L277" i="9"/>
  <c r="F277" i="9" s="1"/>
  <c r="E277" i="9"/>
  <c r="B277" i="9" s="1"/>
  <c r="M276" i="9"/>
  <c r="L276" i="9"/>
  <c r="F276" i="9" s="1"/>
  <c r="E276" i="9"/>
  <c r="B276" i="9" s="1"/>
  <c r="M275" i="9"/>
  <c r="L275" i="9"/>
  <c r="F275" i="9" s="1"/>
  <c r="B275" i="9" s="1"/>
  <c r="E275" i="9"/>
  <c r="M274" i="9"/>
  <c r="L274" i="9"/>
  <c r="F274" i="9" s="1"/>
  <c r="E274" i="9"/>
  <c r="M273" i="9"/>
  <c r="L273" i="9"/>
  <c r="F273" i="9" s="1"/>
  <c r="B273" i="9" s="1"/>
  <c r="E273" i="9"/>
  <c r="M272" i="9"/>
  <c r="L272" i="9"/>
  <c r="F272" i="9" s="1"/>
  <c r="E272" i="9"/>
  <c r="M271" i="9"/>
  <c r="L271" i="9"/>
  <c r="F271" i="9" s="1"/>
  <c r="E271" i="9"/>
  <c r="M270" i="9"/>
  <c r="L270" i="9"/>
  <c r="F270" i="9" s="1"/>
  <c r="E270" i="9"/>
  <c r="M269" i="9"/>
  <c r="L269" i="9"/>
  <c r="F269" i="9" s="1"/>
  <c r="B269" i="9" s="1"/>
  <c r="E269" i="9"/>
  <c r="M268" i="9"/>
  <c r="L268" i="9"/>
  <c r="F268" i="9" s="1"/>
  <c r="E268" i="9"/>
  <c r="B268" i="9" s="1"/>
  <c r="M267" i="9"/>
  <c r="L267" i="9"/>
  <c r="F267" i="9" s="1"/>
  <c r="E267" i="9"/>
  <c r="M266" i="9"/>
  <c r="L266" i="9"/>
  <c r="F266" i="9" s="1"/>
  <c r="E266" i="9"/>
  <c r="M265" i="9"/>
  <c r="L265" i="9"/>
  <c r="F265" i="9" s="1"/>
  <c r="E265" i="9"/>
  <c r="B265" i="9" s="1"/>
  <c r="M264" i="9"/>
  <c r="L264" i="9"/>
  <c r="F264" i="9" s="1"/>
  <c r="B264" i="9" s="1"/>
  <c r="E264" i="9"/>
  <c r="M263" i="9"/>
  <c r="L263" i="9"/>
  <c r="F263" i="9" s="1"/>
  <c r="B263" i="9" s="1"/>
  <c r="E263" i="9"/>
  <c r="M262" i="9"/>
  <c r="L262" i="9"/>
  <c r="F262" i="9" s="1"/>
  <c r="E262" i="9"/>
  <c r="B262" i="9" s="1"/>
  <c r="M261" i="9"/>
  <c r="L261" i="9"/>
  <c r="F261" i="9" s="1"/>
  <c r="E261" i="9"/>
  <c r="M260" i="9"/>
  <c r="L260" i="9"/>
  <c r="F260" i="9" s="1"/>
  <c r="E260" i="9"/>
  <c r="M259" i="9"/>
  <c r="L259" i="9"/>
  <c r="F259" i="9" s="1"/>
  <c r="E259" i="9"/>
  <c r="M258" i="9"/>
  <c r="L258" i="9"/>
  <c r="F258" i="9" s="1"/>
  <c r="E258" i="9"/>
  <c r="B258" i="9" s="1"/>
  <c r="M257" i="9"/>
  <c r="L257" i="9"/>
  <c r="F257" i="9" s="1"/>
  <c r="B257" i="9" s="1"/>
  <c r="E257" i="9"/>
  <c r="M256" i="9"/>
  <c r="L256" i="9"/>
  <c r="F256" i="9" s="1"/>
  <c r="E256" i="9"/>
  <c r="B256" i="9" s="1"/>
  <c r="M255" i="9"/>
  <c r="L255" i="9"/>
  <c r="F255" i="9"/>
  <c r="E255" i="9"/>
  <c r="B255" i="9" s="1"/>
  <c r="M254" i="9"/>
  <c r="L254" i="9"/>
  <c r="F254" i="9" s="1"/>
  <c r="E254" i="9"/>
  <c r="M253" i="9"/>
  <c r="L253" i="9"/>
  <c r="F253" i="9" s="1"/>
  <c r="E253" i="9"/>
  <c r="B253" i="9" s="1"/>
  <c r="M252" i="9"/>
  <c r="L252" i="9"/>
  <c r="F252" i="9" s="1"/>
  <c r="E252" i="9"/>
  <c r="M251" i="9"/>
  <c r="L251" i="9"/>
  <c r="F251" i="9" s="1"/>
  <c r="E251" i="9"/>
  <c r="M250" i="9"/>
  <c r="L250" i="9"/>
  <c r="F250" i="9" s="1"/>
  <c r="E250" i="9"/>
  <c r="B250" i="9" s="1"/>
  <c r="M249" i="9"/>
  <c r="L249" i="9"/>
  <c r="F249" i="9" s="1"/>
  <c r="E249" i="9"/>
  <c r="M248" i="9"/>
  <c r="L248" i="9"/>
  <c r="F248" i="9" s="1"/>
  <c r="E248" i="9"/>
  <c r="M247" i="9"/>
  <c r="L247" i="9"/>
  <c r="F247" i="9" s="1"/>
  <c r="E247" i="9"/>
  <c r="B247" i="9" s="1"/>
  <c r="M246" i="9"/>
  <c r="L246" i="9"/>
  <c r="F246" i="9" s="1"/>
  <c r="B246" i="9" s="1"/>
  <c r="E246" i="9"/>
  <c r="M245" i="9"/>
  <c r="L245" i="9"/>
  <c r="F245" i="9" s="1"/>
  <c r="E245" i="9"/>
  <c r="B245" i="9" s="1"/>
  <c r="M244" i="9"/>
  <c r="L244" i="9"/>
  <c r="F244" i="9" s="1"/>
  <c r="E244" i="9"/>
  <c r="M243" i="9"/>
  <c r="L243" i="9"/>
  <c r="F243" i="9" s="1"/>
  <c r="B243" i="9" s="1"/>
  <c r="E243" i="9"/>
  <c r="M242" i="9"/>
  <c r="L242" i="9"/>
  <c r="F242" i="9" s="1"/>
  <c r="E242" i="9"/>
  <c r="M241" i="9"/>
  <c r="L241" i="9"/>
  <c r="F241" i="9" s="1"/>
  <c r="E241" i="9"/>
  <c r="B241" i="9" s="1"/>
  <c r="M240" i="9"/>
  <c r="L240" i="9"/>
  <c r="F240" i="9"/>
  <c r="E240" i="9"/>
  <c r="B240" i="9" s="1"/>
  <c r="M239" i="9"/>
  <c r="L239" i="9"/>
  <c r="F239" i="9" s="1"/>
  <c r="B239" i="9" s="1"/>
  <c r="E239" i="9"/>
  <c r="M238" i="9"/>
  <c r="L238" i="9"/>
  <c r="F238" i="9" s="1"/>
  <c r="B238" i="9" s="1"/>
  <c r="E238" i="9"/>
  <c r="M237" i="9"/>
  <c r="L237" i="9"/>
  <c r="F237" i="9" s="1"/>
  <c r="E237" i="9"/>
  <c r="B237" i="9" s="1"/>
  <c r="M236" i="9"/>
  <c r="L236" i="9"/>
  <c r="E236" i="9"/>
  <c r="M235" i="9"/>
  <c r="L235" i="9"/>
  <c r="F235" i="9" s="1"/>
  <c r="E235" i="9"/>
  <c r="B235" i="9" s="1"/>
  <c r="M234" i="9"/>
  <c r="L234" i="9"/>
  <c r="F234" i="9" s="1"/>
  <c r="E234" i="9"/>
  <c r="M233" i="9"/>
  <c r="L233" i="9"/>
  <c r="F233" i="9" s="1"/>
  <c r="E233" i="9"/>
  <c r="B233" i="9" s="1"/>
  <c r="M232" i="9"/>
  <c r="L232" i="9"/>
  <c r="F232" i="9" s="1"/>
  <c r="E232" i="9"/>
  <c r="B232" i="9" s="1"/>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G175" i="9"/>
  <c r="E175" i="9" s="1"/>
  <c r="B175" i="9" s="1"/>
  <c r="F175" i="9"/>
  <c r="G174" i="9"/>
  <c r="E174" i="9" s="1"/>
  <c r="B174" i="9" s="1"/>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F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E36" i="9" s="1"/>
  <c r="B36" i="9" s="1"/>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L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E44" i="7"/>
  <c r="D44" i="7"/>
  <c r="E39" i="7"/>
  <c r="D39" i="7"/>
  <c r="E30" i="7"/>
  <c r="D1563" i="1" s="1"/>
  <c r="D30" i="7"/>
  <c r="C1563" i="1" s="1"/>
  <c r="E23" i="7"/>
  <c r="D1556" i="1" s="1"/>
  <c r="D23" i="7"/>
  <c r="C1556" i="1" s="1"/>
  <c r="E22" i="7"/>
  <c r="D22" i="7"/>
  <c r="E14" i="7"/>
  <c r="D1547" i="1" s="1"/>
  <c r="D14" i="7"/>
  <c r="C1547" i="1" s="1"/>
  <c r="E7" i="7"/>
  <c r="D7" i="7"/>
  <c r="C1540" i="1" s="1"/>
  <c r="D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D114" i="6" s="1"/>
  <c r="E114"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I27"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D69" i="5" s="1"/>
  <c r="D6" i="5" s="1"/>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F6"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I17" i="3"/>
  <c r="H17" i="3"/>
  <c r="G17" i="3"/>
  <c r="B17" i="3"/>
  <c r="H10" i="3" a="1"/>
  <c r="H10" i="3"/>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G1590" i="1"/>
  <c r="C1590" i="1"/>
  <c r="H1590" i="1" s="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G1553" i="1"/>
  <c r="D1553" i="1"/>
  <c r="C1553" i="1"/>
  <c r="D1552" i="1"/>
  <c r="C1552" i="1"/>
  <c r="D1551" i="1"/>
  <c r="C1551" i="1"/>
  <c r="D1550" i="1"/>
  <c r="C1550" i="1"/>
  <c r="D1549" i="1"/>
  <c r="C1549" i="1"/>
  <c r="D1548" i="1"/>
  <c r="C1548" i="1"/>
  <c r="D1546" i="1"/>
  <c r="C1546" i="1"/>
  <c r="D1545" i="1"/>
  <c r="C1545" i="1"/>
  <c r="D1544" i="1"/>
  <c r="C1544" i="1"/>
  <c r="D1543" i="1"/>
  <c r="C1543" i="1"/>
  <c r="D1542" i="1"/>
  <c r="C1542" i="1"/>
  <c r="J1541" i="1"/>
  <c r="H1541" i="1"/>
  <c r="G1541" i="1"/>
  <c r="I1541" i="1" s="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H1101" i="1"/>
  <c r="G1101"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G586" i="1"/>
  <c r="D586" i="1"/>
  <c r="C586" i="1"/>
  <c r="H586" i="1" s="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H272" i="1"/>
  <c r="G272"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G64" i="1"/>
  <c r="D64" i="1"/>
  <c r="C64" i="1"/>
  <c r="H64" i="1" s="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15" i="9" l="1"/>
  <c r="B315" i="9" s="1"/>
  <c r="E340" i="9"/>
  <c r="B340" i="9" s="1"/>
  <c r="D153" i="4"/>
  <c r="E304" i="9"/>
  <c r="B304" i="9" s="1"/>
  <c r="E255" i="5"/>
  <c r="F255" i="5" s="1"/>
  <c r="D255" i="5"/>
  <c r="D251" i="5" s="1"/>
  <c r="D176" i="5" s="1"/>
  <c r="C1180" i="1" s="1"/>
  <c r="E37" i="9"/>
  <c r="B37" i="9" s="1"/>
  <c r="E31" i="9"/>
  <c r="B31" i="9" s="1"/>
  <c r="E312" i="9"/>
  <c r="B312" i="9" s="1"/>
  <c r="C1585" i="1"/>
  <c r="D6" i="8"/>
  <c r="E324" i="9"/>
  <c r="B324" i="9" s="1"/>
  <c r="D246" i="1"/>
  <c r="G176" i="9"/>
  <c r="E176" i="9" s="1"/>
  <c r="B176" i="9" s="1"/>
  <c r="E230" i="4"/>
  <c r="D226" i="1" s="1"/>
  <c r="F236" i="9"/>
  <c r="B236" i="9" s="1"/>
  <c r="E322" i="9"/>
  <c r="B322" i="9" s="1"/>
  <c r="B159" i="9"/>
  <c r="G186" i="9"/>
  <c r="E186" i="9" s="1"/>
  <c r="B186" i="9" s="1"/>
  <c r="G301" i="9"/>
  <c r="E301" i="9" s="1"/>
  <c r="B301" i="9" s="1"/>
  <c r="G227" i="9"/>
  <c r="E227" i="9" s="1"/>
  <c r="B227" i="9" s="1"/>
  <c r="G225" i="9"/>
  <c r="E225" i="9" s="1"/>
  <c r="B225" i="9" s="1"/>
  <c r="G207" i="9"/>
  <c r="E207" i="9" s="1"/>
  <c r="G204" i="9"/>
  <c r="E204" i="9" s="1"/>
  <c r="B204" i="9" s="1"/>
  <c r="H179" i="9"/>
  <c r="G218" i="9"/>
  <c r="E218" i="9" s="1"/>
  <c r="B218" i="9" s="1"/>
  <c r="G300" i="9"/>
  <c r="E300" i="9" s="1"/>
  <c r="B300" i="9" s="1"/>
  <c r="M228" i="9"/>
  <c r="G216" i="9"/>
  <c r="E216" i="9" s="1"/>
  <c r="B216" i="9" s="1"/>
  <c r="G223" i="9"/>
  <c r="E223" i="9" s="1"/>
  <c r="B223" i="9" s="1"/>
  <c r="G214" i="9"/>
  <c r="E214" i="9" s="1"/>
  <c r="B214" i="9" s="1"/>
  <c r="G209" i="9"/>
  <c r="E209" i="9" s="1"/>
  <c r="B209" i="9" s="1"/>
  <c r="G302" i="9"/>
  <c r="E302" i="9" s="1"/>
  <c r="B302" i="9" s="1"/>
  <c r="G206" i="9"/>
  <c r="E206" i="9" s="1"/>
  <c r="B206" i="9" s="1"/>
  <c r="G202" i="9"/>
  <c r="E202" i="9" s="1"/>
  <c r="B202" i="9" s="1"/>
  <c r="G184" i="9"/>
  <c r="E184" i="9" s="1"/>
  <c r="B184" i="9" s="1"/>
  <c r="H180" i="9"/>
  <c r="G185" i="9"/>
  <c r="E185" i="9" s="1"/>
  <c r="B185" i="9" s="1"/>
  <c r="G189" i="9"/>
  <c r="E189" i="9" s="1"/>
  <c r="B189" i="9" s="1"/>
  <c r="G194" i="9"/>
  <c r="E194" i="9" s="1"/>
  <c r="B194" i="9" s="1"/>
  <c r="G197" i="9"/>
  <c r="E197" i="9" s="1"/>
  <c r="B197" i="9" s="1"/>
  <c r="L207" i="9"/>
  <c r="F207" i="9" s="1"/>
  <c r="G208" i="9"/>
  <c r="E208" i="9" s="1"/>
  <c r="B208" i="9" s="1"/>
  <c r="G221" i="9"/>
  <c r="E221" i="9" s="1"/>
  <c r="B221" i="9" s="1"/>
  <c r="G215" i="9"/>
  <c r="E215" i="9" s="1"/>
  <c r="B215" i="9" s="1"/>
  <c r="G210" i="9"/>
  <c r="E210" i="9" s="1"/>
  <c r="B210" i="9" s="1"/>
  <c r="G183" i="9"/>
  <c r="E183" i="9" s="1"/>
  <c r="B183" i="9" s="1"/>
  <c r="G181" i="9"/>
  <c r="E181" i="9" s="1"/>
  <c r="B181" i="9" s="1"/>
  <c r="G217" i="9"/>
  <c r="E217" i="9" s="1"/>
  <c r="B217" i="9" s="1"/>
  <c r="G220" i="9"/>
  <c r="E220" i="9" s="1"/>
  <c r="B220" i="9" s="1"/>
  <c r="L228" i="9"/>
  <c r="F228" i="9" s="1"/>
  <c r="B228" i="9" s="1"/>
  <c r="G309" i="9"/>
  <c r="H309" i="9"/>
  <c r="G310" i="9"/>
  <c r="G178" i="9"/>
  <c r="E178" i="9" s="1"/>
  <c r="G182" i="9"/>
  <c r="E182" i="9" s="1"/>
  <c r="B182" i="9" s="1"/>
  <c r="G193" i="9"/>
  <c r="E193" i="9" s="1"/>
  <c r="B193" i="9" s="1"/>
  <c r="G201" i="9"/>
  <c r="E201" i="9" s="1"/>
  <c r="B201" i="9" s="1"/>
  <c r="G203" i="9"/>
  <c r="E203" i="9" s="1"/>
  <c r="B203" i="9" s="1"/>
  <c r="G212" i="9"/>
  <c r="E212" i="9" s="1"/>
  <c r="B212" i="9" s="1"/>
  <c r="G222" i="9"/>
  <c r="E222" i="9" s="1"/>
  <c r="B222" i="9" s="1"/>
  <c r="H310" i="9"/>
  <c r="H308" i="9"/>
  <c r="E308" i="9" s="1"/>
  <c r="B308" i="9" s="1"/>
  <c r="G180" i="9"/>
  <c r="E180" i="9" s="1"/>
  <c r="B180" i="9" s="1"/>
  <c r="I10" i="9"/>
  <c r="G179" i="9"/>
  <c r="E179" i="9" s="1"/>
  <c r="B179" i="9" s="1"/>
  <c r="G226" i="9"/>
  <c r="E226" i="9" s="1"/>
  <c r="B226" i="9" s="1"/>
  <c r="G224" i="9"/>
  <c r="E224" i="9" s="1"/>
  <c r="B224" i="9" s="1"/>
  <c r="G200" i="9"/>
  <c r="E200" i="9" s="1"/>
  <c r="B200" i="9" s="1"/>
  <c r="G187" i="9"/>
  <c r="E187" i="9" s="1"/>
  <c r="B187" i="9" s="1"/>
  <c r="G188" i="9"/>
  <c r="E188" i="9" s="1"/>
  <c r="B188" i="9" s="1"/>
  <c r="G190" i="9"/>
  <c r="E190" i="9" s="1"/>
  <c r="B190" i="9" s="1"/>
  <c r="G191" i="9"/>
  <c r="E191" i="9" s="1"/>
  <c r="B191" i="9" s="1"/>
  <c r="G192" i="9"/>
  <c r="E192" i="9" s="1"/>
  <c r="B192" i="9" s="1"/>
  <c r="G195" i="9"/>
  <c r="E195" i="9" s="1"/>
  <c r="B195" i="9" s="1"/>
  <c r="G196" i="9"/>
  <c r="E196" i="9" s="1"/>
  <c r="B196" i="9" s="1"/>
  <c r="G198" i="9"/>
  <c r="E198" i="9" s="1"/>
  <c r="B198" i="9" s="1"/>
  <c r="G199" i="9"/>
  <c r="E199" i="9" s="1"/>
  <c r="B199" i="9" s="1"/>
  <c r="G205" i="9"/>
  <c r="E205" i="9" s="1"/>
  <c r="B205" i="9" s="1"/>
  <c r="G211" i="9"/>
  <c r="E211" i="9" s="1"/>
  <c r="B211" i="9" s="1"/>
  <c r="G213" i="9"/>
  <c r="E213" i="9" s="1"/>
  <c r="B213" i="9" s="1"/>
  <c r="G219" i="9"/>
  <c r="E219" i="9" s="1"/>
  <c r="B219" i="9" s="1"/>
  <c r="C1681" i="1"/>
  <c r="I41" i="3"/>
  <c r="G1674" i="1"/>
  <c r="H1674" i="1"/>
  <c r="G1669" i="1"/>
  <c r="H1669" i="1"/>
  <c r="H1664" i="1"/>
  <c r="G1664" i="1"/>
  <c r="H1659" i="1"/>
  <c r="G1659" i="1"/>
  <c r="H1654" i="1"/>
  <c r="G1654" i="1"/>
  <c r="G1649" i="1"/>
  <c r="H1649" i="1"/>
  <c r="H1644" i="1"/>
  <c r="G1644" i="1"/>
  <c r="H1639" i="1"/>
  <c r="G1639" i="1"/>
  <c r="G1634" i="1"/>
  <c r="H1634" i="1"/>
  <c r="C1629" i="1"/>
  <c r="D51" i="8"/>
  <c r="G1623" i="1"/>
  <c r="H1623" i="1"/>
  <c r="H1614" i="1"/>
  <c r="G1614" i="1"/>
  <c r="G1604" i="1"/>
  <c r="H1604" i="1"/>
  <c r="H1602" i="1"/>
  <c r="G1602" i="1"/>
  <c r="G1595" i="1"/>
  <c r="H1595" i="1"/>
  <c r="H1585" i="1"/>
  <c r="G1585" i="1"/>
  <c r="D1577" i="1"/>
  <c r="I36" i="3"/>
  <c r="H36" i="3"/>
  <c r="C1577" i="1"/>
  <c r="D1572" i="1"/>
  <c r="E38" i="7"/>
  <c r="C1572" i="1"/>
  <c r="D38" i="7"/>
  <c r="G1563" i="1"/>
  <c r="H1563" i="1"/>
  <c r="G1556" i="1"/>
  <c r="H1556" i="1"/>
  <c r="D1555" i="1"/>
  <c r="I34" i="3"/>
  <c r="C1555" i="1"/>
  <c r="H34" i="3"/>
  <c r="G1547" i="1"/>
  <c r="J1547" i="1"/>
  <c r="H1547" i="1"/>
  <c r="E6" i="7"/>
  <c r="D1540" i="1"/>
  <c r="G1540" i="1"/>
  <c r="H1540" i="1"/>
  <c r="C1539" i="1"/>
  <c r="D5" i="7"/>
  <c r="C1526" i="1"/>
  <c r="F130" i="6"/>
  <c r="C1525" i="1"/>
  <c r="F129" i="6"/>
  <c r="C1518" i="1"/>
  <c r="F122" i="6"/>
  <c r="F118" i="6"/>
  <c r="C1514" i="1"/>
  <c r="C1511" i="1"/>
  <c r="F115" i="6"/>
  <c r="D1510" i="1"/>
  <c r="I30" i="3"/>
  <c r="C1510" i="1"/>
  <c r="H30" i="3"/>
  <c r="F114" i="6"/>
  <c r="F107" i="6"/>
  <c r="C1503" i="1"/>
  <c r="E89" i="6"/>
  <c r="D1495" i="1"/>
  <c r="F99" i="6"/>
  <c r="D89" i="6"/>
  <c r="C1495" i="1"/>
  <c r="F35" i="6"/>
  <c r="H28" i="3"/>
  <c r="H27" i="3"/>
  <c r="F5" i="6"/>
  <c r="C1301" i="1"/>
  <c r="F297" i="5"/>
  <c r="F296" i="5"/>
  <c r="C1300" i="1"/>
  <c r="F291" i="5"/>
  <c r="C1295" i="1"/>
  <c r="F277" i="5"/>
  <c r="C1281" i="1"/>
  <c r="F274" i="5"/>
  <c r="C1278" i="1"/>
  <c r="F264" i="5"/>
  <c r="C1268" i="1"/>
  <c r="F260" i="5"/>
  <c r="C1264" i="1"/>
  <c r="F256" i="5"/>
  <c r="C1260" i="1"/>
  <c r="F252" i="5"/>
  <c r="C1256" i="1"/>
  <c r="H25" i="3"/>
  <c r="F248" i="5"/>
  <c r="C1252" i="1"/>
  <c r="F237" i="5"/>
  <c r="C1241" i="1"/>
  <c r="F220" i="5"/>
  <c r="C1224" i="1"/>
  <c r="H339" i="9"/>
  <c r="D1223" i="1"/>
  <c r="G339" i="9"/>
  <c r="E339" i="9" s="1"/>
  <c r="B339" i="9" s="1"/>
  <c r="F219" i="5"/>
  <c r="C1223" i="1"/>
  <c r="C1215" i="1"/>
  <c r="F211" i="5"/>
  <c r="C1208" i="1"/>
  <c r="F204" i="5"/>
  <c r="D1207" i="1"/>
  <c r="H338" i="9"/>
  <c r="C1207" i="1"/>
  <c r="F203" i="5"/>
  <c r="G338" i="9"/>
  <c r="E338" i="9" s="1"/>
  <c r="B338" i="9" s="1"/>
  <c r="D1201" i="1"/>
  <c r="H337" i="9"/>
  <c r="G337" i="9"/>
  <c r="E337" i="9" s="1"/>
  <c r="B337" i="9" s="1"/>
  <c r="F197" i="5"/>
  <c r="C1201" i="1"/>
  <c r="C1190" i="1"/>
  <c r="F186" i="5"/>
  <c r="C1185" i="1"/>
  <c r="F181" i="5"/>
  <c r="H336" i="9"/>
  <c r="D1182" i="1"/>
  <c r="G336" i="9"/>
  <c r="E336" i="9" s="1"/>
  <c r="B336" i="9" s="1"/>
  <c r="F178" i="5"/>
  <c r="C1182" i="1"/>
  <c r="I24" i="3"/>
  <c r="D1181" i="1"/>
  <c r="F177" i="5"/>
  <c r="H24" i="3"/>
  <c r="C1181" i="1"/>
  <c r="F171" i="5"/>
  <c r="C1176" i="1"/>
  <c r="C1170" i="1"/>
  <c r="F165" i="5"/>
  <c r="C1155" i="1"/>
  <c r="F150" i="5"/>
  <c r="C1152" i="1"/>
  <c r="F147" i="5"/>
  <c r="F143" i="5"/>
  <c r="C1148" i="1"/>
  <c r="C1141" i="1"/>
  <c r="F136" i="5"/>
  <c r="F135" i="5"/>
  <c r="C1140" i="1"/>
  <c r="C1132" i="1"/>
  <c r="F127" i="5"/>
  <c r="F120" i="5"/>
  <c r="C1125" i="1"/>
  <c r="F119" i="5"/>
  <c r="C1124" i="1"/>
  <c r="F107" i="5"/>
  <c r="C1112" i="1"/>
  <c r="D1094" i="1"/>
  <c r="H314" i="9"/>
  <c r="C1094" i="1"/>
  <c r="F89" i="5"/>
  <c r="G314" i="9"/>
  <c r="E314" i="9" s="1"/>
  <c r="B314" i="9" s="1"/>
  <c r="C1093" i="1"/>
  <c r="F88" i="5"/>
  <c r="C1087" i="1"/>
  <c r="F82" i="5"/>
  <c r="C1081" i="1"/>
  <c r="F76" i="5"/>
  <c r="C1076" i="1"/>
  <c r="F71" i="5"/>
  <c r="C1075" i="1"/>
  <c r="F70" i="5"/>
  <c r="D1074" i="1"/>
  <c r="I23" i="3"/>
  <c r="C1074" i="1"/>
  <c r="H23" i="3"/>
  <c r="F69" i="5"/>
  <c r="C1068" i="1"/>
  <c r="F63" i="5"/>
  <c r="C1061" i="1"/>
  <c r="F56" i="5"/>
  <c r="F52" i="5"/>
  <c r="C1057" i="1"/>
  <c r="C1050" i="1"/>
  <c r="F45" i="5"/>
  <c r="C1046" i="1"/>
  <c r="F41" i="5"/>
  <c r="C1040" i="1"/>
  <c r="F35" i="5"/>
  <c r="F29" i="5"/>
  <c r="C1034" i="1"/>
  <c r="C1024" i="1"/>
  <c r="F19" i="5"/>
  <c r="C1018" i="1"/>
  <c r="F13" i="5"/>
  <c r="C1017" i="1"/>
  <c r="F12" i="5"/>
  <c r="F8" i="5"/>
  <c r="C1013" i="1"/>
  <c r="I22" i="3"/>
  <c r="D1012" i="1"/>
  <c r="F7" i="5"/>
  <c r="C1012" i="1"/>
  <c r="H22" i="3"/>
  <c r="D1011" i="1"/>
  <c r="F6" i="5"/>
  <c r="G299" i="9"/>
  <c r="C1011" i="1"/>
  <c r="F535" i="4"/>
  <c r="D640" i="4"/>
  <c r="F445" i="4"/>
  <c r="C439" i="1"/>
  <c r="F440" i="4"/>
  <c r="C434" i="1"/>
  <c r="C431" i="1"/>
  <c r="F437" i="4"/>
  <c r="C426" i="1"/>
  <c r="F432" i="4"/>
  <c r="C425" i="1"/>
  <c r="F431" i="4"/>
  <c r="E639" i="4"/>
  <c r="D633" i="1" s="1"/>
  <c r="D424" i="1"/>
  <c r="C424" i="1"/>
  <c r="F430" i="4"/>
  <c r="D639" i="4"/>
  <c r="C423" i="1"/>
  <c r="F428" i="4"/>
  <c r="D422" i="1"/>
  <c r="E648" i="4"/>
  <c r="D642" i="1" s="1"/>
  <c r="C422" i="1"/>
  <c r="D648" i="4"/>
  <c r="F427" i="4"/>
  <c r="E647" i="4"/>
  <c r="D641" i="1" s="1"/>
  <c r="D421" i="1"/>
  <c r="D647" i="4"/>
  <c r="F426" i="4"/>
  <c r="C421" i="1"/>
  <c r="C407" i="1"/>
  <c r="F412" i="4"/>
  <c r="C405" i="1"/>
  <c r="F410" i="4"/>
  <c r="C402" i="1"/>
  <c r="F407" i="4"/>
  <c r="F406" i="4"/>
  <c r="C401" i="1"/>
  <c r="C396" i="1"/>
  <c r="F401" i="4"/>
  <c r="C393" i="1"/>
  <c r="F398" i="4"/>
  <c r="C388" i="1"/>
  <c r="F393" i="4"/>
  <c r="F388" i="4"/>
  <c r="C383" i="1"/>
  <c r="F379" i="4"/>
  <c r="C374" i="1"/>
  <c r="C369" i="1"/>
  <c r="F374" i="4"/>
  <c r="C368" i="1"/>
  <c r="F373" i="4"/>
  <c r="F366" i="4"/>
  <c r="C361" i="1"/>
  <c r="F362" i="4"/>
  <c r="C357" i="1"/>
  <c r="F361" i="4"/>
  <c r="C356" i="1"/>
  <c r="E418" i="4"/>
  <c r="D413" i="1" s="1"/>
  <c r="D355" i="1"/>
  <c r="F360" i="4"/>
  <c r="D418" i="4"/>
  <c r="C355" i="1"/>
  <c r="F358" i="4"/>
  <c r="C353" i="1"/>
  <c r="F355" i="4"/>
  <c r="C350" i="1"/>
  <c r="C349" i="1"/>
  <c r="F354" i="4"/>
  <c r="C344" i="1"/>
  <c r="F349" i="4"/>
  <c r="C341" i="1"/>
  <c r="F346" i="4"/>
  <c r="C336" i="1"/>
  <c r="F341" i="4"/>
  <c r="C331" i="1"/>
  <c r="F336" i="4"/>
  <c r="F327" i="4"/>
  <c r="C322" i="1"/>
  <c r="C317" i="1"/>
  <c r="F322" i="4"/>
  <c r="F321" i="4"/>
  <c r="C316" i="1"/>
  <c r="F314" i="4"/>
  <c r="C309" i="1"/>
  <c r="F310" i="4"/>
  <c r="C305" i="1"/>
  <c r="F309" i="4"/>
  <c r="C304" i="1"/>
  <c r="E417" i="4"/>
  <c r="D412" i="1" s="1"/>
  <c r="D303" i="1"/>
  <c r="E422" i="4"/>
  <c r="C303" i="1"/>
  <c r="F308" i="4"/>
  <c r="D417" i="4"/>
  <c r="D422" i="4"/>
  <c r="F298" i="4"/>
  <c r="C294" i="1"/>
  <c r="F297" i="4"/>
  <c r="C293" i="1"/>
  <c r="F289" i="4"/>
  <c r="C285" i="1"/>
  <c r="C279" i="1"/>
  <c r="F283" i="4"/>
  <c r="C274" i="1"/>
  <c r="F278" i="4"/>
  <c r="C270" i="1"/>
  <c r="F274" i="4"/>
  <c r="C269" i="1"/>
  <c r="F273" i="4"/>
  <c r="C265" i="1"/>
  <c r="F269" i="4"/>
  <c r="C259" i="1"/>
  <c r="F263" i="4"/>
  <c r="C258" i="1"/>
  <c r="F262" i="4"/>
  <c r="C253" i="1"/>
  <c r="F257" i="4"/>
  <c r="C250" i="1"/>
  <c r="F254" i="4"/>
  <c r="C246" i="1"/>
  <c r="F250" i="4"/>
  <c r="C242" i="1"/>
  <c r="F246" i="4"/>
  <c r="C238" i="1"/>
  <c r="F242" i="4"/>
  <c r="C233" i="1"/>
  <c r="F237" i="4"/>
  <c r="C230" i="1"/>
  <c r="F234" i="4"/>
  <c r="C227" i="1"/>
  <c r="F231" i="4"/>
  <c r="F230" i="4"/>
  <c r="C226" i="1"/>
  <c r="F225" i="4"/>
  <c r="C221" i="1"/>
  <c r="F222" i="4"/>
  <c r="C218" i="1"/>
  <c r="F221" i="4"/>
  <c r="C217" i="1"/>
  <c r="F216" i="4"/>
  <c r="C212" i="1"/>
  <c r="F208" i="4"/>
  <c r="C204" i="1"/>
  <c r="F203" i="4"/>
  <c r="C199" i="1"/>
  <c r="F202" i="4"/>
  <c r="C198" i="1"/>
  <c r="F194" i="4"/>
  <c r="C190" i="1"/>
  <c r="C185" i="1"/>
  <c r="F189" i="4"/>
  <c r="F178" i="4"/>
  <c r="C174" i="1"/>
  <c r="D166" i="1"/>
  <c r="E164" i="4"/>
  <c r="F170" i="4"/>
  <c r="C166" i="1"/>
  <c r="D164" i="4"/>
  <c r="G1686" i="1"/>
  <c r="H1686" i="1"/>
  <c r="G1685" i="1"/>
  <c r="H1685" i="1"/>
  <c r="H1684" i="1"/>
  <c r="G1684" i="1"/>
  <c r="G1683" i="1"/>
  <c r="H1683" i="1"/>
  <c r="G1682" i="1"/>
  <c r="H1682" i="1"/>
  <c r="G1680" i="1"/>
  <c r="H1680" i="1"/>
  <c r="H1679" i="1"/>
  <c r="G1679" i="1"/>
  <c r="H1678" i="1"/>
  <c r="G1678" i="1"/>
  <c r="H1677" i="1"/>
  <c r="G1677" i="1"/>
  <c r="H1676" i="1"/>
  <c r="G1676" i="1"/>
  <c r="G1675" i="1"/>
  <c r="H1675" i="1"/>
  <c r="H1673" i="1"/>
  <c r="G1673" i="1"/>
  <c r="H1672" i="1"/>
  <c r="G1672" i="1"/>
  <c r="G1671" i="1"/>
  <c r="H1671" i="1"/>
  <c r="H1670" i="1"/>
  <c r="G1670" i="1"/>
  <c r="H1668" i="1"/>
  <c r="G1668" i="1"/>
  <c r="G1667" i="1"/>
  <c r="H1667" i="1"/>
  <c r="H1666" i="1"/>
  <c r="G1666" i="1"/>
  <c r="G1665" i="1"/>
  <c r="H1665" i="1"/>
  <c r="G1663" i="1"/>
  <c r="H1663" i="1"/>
  <c r="H1662" i="1"/>
  <c r="G1662" i="1"/>
  <c r="G1661" i="1"/>
  <c r="H1661" i="1"/>
  <c r="G1660" i="1"/>
  <c r="H1660" i="1"/>
  <c r="H1658" i="1"/>
  <c r="G1658" i="1"/>
  <c r="G1657" i="1"/>
  <c r="H1657" i="1"/>
  <c r="G1656" i="1"/>
  <c r="H1656" i="1"/>
  <c r="G1655" i="1"/>
  <c r="H1655" i="1"/>
  <c r="G1653" i="1"/>
  <c r="H1653" i="1"/>
  <c r="G1652" i="1"/>
  <c r="H1652" i="1"/>
  <c r="H1651" i="1"/>
  <c r="G1651" i="1"/>
  <c r="H1650" i="1"/>
  <c r="G1650" i="1"/>
  <c r="G1648" i="1"/>
  <c r="H1648" i="1"/>
  <c r="H1647" i="1"/>
  <c r="G1647" i="1"/>
  <c r="G1646" i="1"/>
  <c r="H1646" i="1"/>
  <c r="H1645" i="1"/>
  <c r="G1645" i="1"/>
  <c r="H1643" i="1"/>
  <c r="G1643" i="1"/>
  <c r="G1642" i="1"/>
  <c r="H1642" i="1"/>
  <c r="H1641" i="1"/>
  <c r="G1641" i="1"/>
  <c r="H1640" i="1"/>
  <c r="G1640" i="1"/>
  <c r="G1638" i="1"/>
  <c r="H1638" i="1"/>
  <c r="G1637" i="1"/>
  <c r="H1637" i="1"/>
  <c r="H1636" i="1"/>
  <c r="G1636" i="1"/>
  <c r="H1635" i="1"/>
  <c r="G1635" i="1"/>
  <c r="G1633" i="1"/>
  <c r="H1633" i="1"/>
  <c r="H1632" i="1"/>
  <c r="G1632" i="1"/>
  <c r="G1631" i="1"/>
  <c r="H1631" i="1"/>
  <c r="H1630" i="1"/>
  <c r="G1630" i="1"/>
  <c r="H1627" i="1"/>
  <c r="G1627" i="1"/>
  <c r="H1626" i="1"/>
  <c r="G1626" i="1"/>
  <c r="G1625" i="1"/>
  <c r="H1625" i="1"/>
  <c r="H1624" i="1"/>
  <c r="G1624" i="1"/>
  <c r="H1620" i="1"/>
  <c r="G1620" i="1"/>
  <c r="H1619" i="1"/>
  <c r="G1619" i="1"/>
  <c r="H1618" i="1"/>
  <c r="G1618" i="1"/>
  <c r="H1617" i="1"/>
  <c r="G1617" i="1"/>
  <c r="H1616" i="1"/>
  <c r="G1616" i="1"/>
  <c r="H1615" i="1"/>
  <c r="G1615" i="1"/>
  <c r="H1613" i="1"/>
  <c r="G1613" i="1"/>
  <c r="H1612" i="1"/>
  <c r="G1612" i="1"/>
  <c r="G1611" i="1"/>
  <c r="H1611" i="1"/>
  <c r="G1610" i="1"/>
  <c r="H1610" i="1"/>
  <c r="H1609" i="1"/>
  <c r="G1609" i="1"/>
  <c r="G1608" i="1"/>
  <c r="H1608" i="1"/>
  <c r="H1607" i="1"/>
  <c r="G1607" i="1"/>
  <c r="H1606" i="1"/>
  <c r="G1606" i="1"/>
  <c r="G1605" i="1"/>
  <c r="H1605" i="1"/>
  <c r="H1603" i="1"/>
  <c r="G1603" i="1"/>
  <c r="G1601" i="1"/>
  <c r="H1601" i="1"/>
  <c r="H1600" i="1"/>
  <c r="G1600" i="1"/>
  <c r="H1599" i="1"/>
  <c r="G1599" i="1"/>
  <c r="G1598" i="1"/>
  <c r="H1598" i="1"/>
  <c r="G1597" i="1"/>
  <c r="H1597" i="1"/>
  <c r="G1596" i="1"/>
  <c r="H1596" i="1"/>
  <c r="H1594" i="1"/>
  <c r="G1594" i="1"/>
  <c r="G1593" i="1"/>
  <c r="H1593" i="1"/>
  <c r="G1592" i="1"/>
  <c r="H1592" i="1"/>
  <c r="H1591" i="1"/>
  <c r="G1591" i="1"/>
  <c r="H1589" i="1"/>
  <c r="G1589" i="1"/>
  <c r="H1588" i="1"/>
  <c r="G1588" i="1"/>
  <c r="H1587" i="1"/>
  <c r="G1587" i="1"/>
  <c r="G1586" i="1"/>
  <c r="H1586" i="1"/>
  <c r="H1584" i="1"/>
  <c r="G1584" i="1"/>
  <c r="G1582" i="1"/>
  <c r="H1582" i="1"/>
  <c r="J1581" i="1"/>
  <c r="H1581" i="1"/>
  <c r="G1581" i="1"/>
  <c r="I1581" i="1" s="1"/>
  <c r="G1580" i="1"/>
  <c r="J1580" i="1"/>
  <c r="H1580" i="1"/>
  <c r="H1579" i="1"/>
  <c r="J1579" i="1"/>
  <c r="G1579" i="1"/>
  <c r="I1579" i="1" s="1"/>
  <c r="J1578" i="1"/>
  <c r="H1578" i="1"/>
  <c r="G1578" i="1"/>
  <c r="I1578" i="1" s="1"/>
  <c r="J1576" i="1"/>
  <c r="H1576" i="1"/>
  <c r="G1576" i="1"/>
  <c r="I1576" i="1" s="1"/>
  <c r="G1575" i="1"/>
  <c r="I1575" i="1" s="1"/>
  <c r="J1575" i="1"/>
  <c r="H1575" i="1"/>
  <c r="H1574" i="1"/>
  <c r="J1574" i="1"/>
  <c r="G1574" i="1"/>
  <c r="I1574" i="1" s="1"/>
  <c r="J1573" i="1"/>
  <c r="G1573" i="1"/>
  <c r="H1573" i="1"/>
  <c r="G1570" i="1"/>
  <c r="H1570" i="1"/>
  <c r="J1570" i="1"/>
  <c r="H1569" i="1"/>
  <c r="G1569" i="1"/>
  <c r="I1569" i="1" s="1"/>
  <c r="J1569" i="1"/>
  <c r="G1568" i="1"/>
  <c r="J1568" i="1"/>
  <c r="H1568" i="1"/>
  <c r="J1567" i="1"/>
  <c r="H1567" i="1"/>
  <c r="G1567" i="1"/>
  <c r="I1567" i="1" s="1"/>
  <c r="H1566" i="1"/>
  <c r="G1566" i="1"/>
  <c r="I1566" i="1" s="1"/>
  <c r="J1566" i="1"/>
  <c r="J1565" i="1"/>
  <c r="G1565" i="1"/>
  <c r="H1565" i="1"/>
  <c r="J1564" i="1"/>
  <c r="H1564" i="1"/>
  <c r="G1564" i="1"/>
  <c r="J1562" i="1"/>
  <c r="H1562" i="1"/>
  <c r="G1562" i="1"/>
  <c r="I1562" i="1" s="1"/>
  <c r="H1561" i="1"/>
  <c r="J1561" i="1"/>
  <c r="G1561" i="1"/>
  <c r="I1561" i="1" s="1"/>
  <c r="J1560" i="1"/>
  <c r="G1560" i="1"/>
  <c r="H1560" i="1"/>
  <c r="H1559" i="1"/>
  <c r="G1559" i="1"/>
  <c r="J1559" i="1"/>
  <c r="J1558" i="1"/>
  <c r="H1558" i="1"/>
  <c r="G1558" i="1"/>
  <c r="J1557" i="1"/>
  <c r="G1557" i="1"/>
  <c r="H1557" i="1"/>
  <c r="G1554" i="1"/>
  <c r="I1554" i="1" s="1"/>
  <c r="H1554" i="1"/>
  <c r="J1554" i="1"/>
  <c r="J1553" i="1"/>
  <c r="H1553" i="1"/>
  <c r="I1553" i="1" s="1"/>
  <c r="H1552" i="1"/>
  <c r="G1552" i="1"/>
  <c r="I1552" i="1" s="1"/>
  <c r="J1552" i="1"/>
  <c r="J1551" i="1"/>
  <c r="H1551" i="1"/>
  <c r="G1551" i="1"/>
  <c r="I1551" i="1" s="1"/>
  <c r="J1550" i="1"/>
  <c r="H1550" i="1"/>
  <c r="G1550" i="1"/>
  <c r="I1550" i="1" s="1"/>
  <c r="H1549" i="1"/>
  <c r="G1549" i="1"/>
  <c r="I1549" i="1" s="1"/>
  <c r="J1549" i="1"/>
  <c r="G1548" i="1"/>
  <c r="H1548" i="1"/>
  <c r="J1548" i="1"/>
  <c r="G1546" i="1"/>
  <c r="J1546" i="1"/>
  <c r="H1546" i="1"/>
  <c r="J1545" i="1"/>
  <c r="H1545" i="1"/>
  <c r="G1545" i="1"/>
  <c r="I1545" i="1" s="1"/>
  <c r="H1544" i="1"/>
  <c r="J1544" i="1"/>
  <c r="G1544" i="1"/>
  <c r="I1544" i="1" s="1"/>
  <c r="J1543" i="1"/>
  <c r="H1543" i="1"/>
  <c r="G1543" i="1"/>
  <c r="I1543" i="1" s="1"/>
  <c r="G1542" i="1"/>
  <c r="H1542" i="1"/>
  <c r="J1542" i="1"/>
  <c r="G1536" i="1"/>
  <c r="H1536" i="1"/>
  <c r="G1535" i="1"/>
  <c r="H1535" i="1"/>
  <c r="G1534" i="1"/>
  <c r="H1534" i="1"/>
  <c r="H1533" i="1"/>
  <c r="G1533" i="1"/>
  <c r="H1532" i="1"/>
  <c r="G1532" i="1"/>
  <c r="H1531" i="1"/>
  <c r="G1531" i="1"/>
  <c r="H1530" i="1"/>
  <c r="G1530" i="1"/>
  <c r="G1529" i="1"/>
  <c r="H1529" i="1"/>
  <c r="H1528" i="1"/>
  <c r="G1528" i="1"/>
  <c r="H1527" i="1"/>
  <c r="G1527" i="1"/>
  <c r="G1524" i="1"/>
  <c r="H1524" i="1"/>
  <c r="H1523" i="1"/>
  <c r="G1523" i="1"/>
  <c r="H1522" i="1"/>
  <c r="G1522" i="1"/>
  <c r="H1521" i="1"/>
  <c r="G1521" i="1"/>
  <c r="H1520" i="1"/>
  <c r="G1520" i="1"/>
  <c r="H1519" i="1"/>
  <c r="G1519" i="1"/>
  <c r="H1517" i="1"/>
  <c r="G1517" i="1"/>
  <c r="H1516" i="1"/>
  <c r="G1516" i="1"/>
  <c r="H1515" i="1"/>
  <c r="G1515" i="1"/>
  <c r="H1513" i="1"/>
  <c r="G1513" i="1"/>
  <c r="H1512" i="1"/>
  <c r="G1512" i="1"/>
  <c r="H1509" i="1"/>
  <c r="G1509" i="1"/>
  <c r="H1508" i="1"/>
  <c r="G1508" i="1"/>
  <c r="G1507" i="1"/>
  <c r="H1507" i="1"/>
  <c r="G1506" i="1"/>
  <c r="H1506" i="1"/>
  <c r="H1505" i="1"/>
  <c r="G1505" i="1"/>
  <c r="H1504" i="1"/>
  <c r="G1504" i="1"/>
  <c r="H1502" i="1"/>
  <c r="G1502" i="1"/>
  <c r="H1501" i="1"/>
  <c r="G1501" i="1"/>
  <c r="H1500" i="1"/>
  <c r="G1500" i="1"/>
  <c r="H1499" i="1"/>
  <c r="G1499" i="1"/>
  <c r="H1498" i="1"/>
  <c r="G1498" i="1"/>
  <c r="H1497" i="1"/>
  <c r="G1497" i="1"/>
  <c r="H1496" i="1"/>
  <c r="G1496" i="1"/>
  <c r="H1494" i="1"/>
  <c r="G1494" i="1"/>
  <c r="G1493" i="1"/>
  <c r="H1493" i="1"/>
  <c r="H1492" i="1"/>
  <c r="G1492" i="1"/>
  <c r="H1491" i="1"/>
  <c r="G1491" i="1"/>
  <c r="H1490" i="1"/>
  <c r="G1490" i="1"/>
  <c r="H1489" i="1"/>
  <c r="G1489" i="1"/>
  <c r="G1488" i="1"/>
  <c r="H1488" i="1"/>
  <c r="H1487" i="1"/>
  <c r="G1487" i="1"/>
  <c r="G1486" i="1"/>
  <c r="H1486" i="1"/>
  <c r="G1484" i="1"/>
  <c r="H1484" i="1"/>
  <c r="G1483" i="1"/>
  <c r="H1483" i="1"/>
  <c r="H1482" i="1"/>
  <c r="G1482" i="1"/>
  <c r="G1481" i="1"/>
  <c r="H1481" i="1"/>
  <c r="H1480" i="1"/>
  <c r="G1480" i="1"/>
  <c r="G1479" i="1"/>
  <c r="H1479" i="1"/>
  <c r="G1478" i="1"/>
  <c r="H1478" i="1"/>
  <c r="G1477" i="1"/>
  <c r="H1477" i="1"/>
  <c r="H1476" i="1"/>
  <c r="G1476" i="1"/>
  <c r="H1475" i="1"/>
  <c r="G1475" i="1"/>
  <c r="H1474" i="1"/>
  <c r="G1474" i="1"/>
  <c r="G1473" i="1"/>
  <c r="H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G1459" i="1"/>
  <c r="H1459" i="1"/>
  <c r="G1458" i="1"/>
  <c r="H1458" i="1"/>
  <c r="G1457" i="1"/>
  <c r="H1457" i="1"/>
  <c r="G1456" i="1"/>
  <c r="H1456" i="1"/>
  <c r="H1455" i="1"/>
  <c r="G1455" i="1"/>
  <c r="H1454" i="1"/>
  <c r="G1454" i="1"/>
  <c r="H1453" i="1"/>
  <c r="G1453" i="1"/>
  <c r="H1452" i="1"/>
  <c r="G1452" i="1"/>
  <c r="H1451" i="1"/>
  <c r="G1451" i="1"/>
  <c r="H1450" i="1"/>
  <c r="G1450" i="1"/>
  <c r="H1449" i="1"/>
  <c r="G1449" i="1"/>
  <c r="H1448" i="1"/>
  <c r="G1448" i="1"/>
  <c r="G1447" i="1"/>
  <c r="H1447" i="1"/>
  <c r="G1446" i="1"/>
  <c r="H1446" i="1"/>
  <c r="H1445" i="1"/>
  <c r="G1445" i="1"/>
  <c r="G1444" i="1"/>
  <c r="H1444" i="1"/>
  <c r="H1443" i="1"/>
  <c r="G1443" i="1"/>
  <c r="G1442" i="1"/>
  <c r="H1442" i="1"/>
  <c r="G1441" i="1"/>
  <c r="H1441" i="1"/>
  <c r="G1440" i="1"/>
  <c r="H1440" i="1"/>
  <c r="H1439" i="1"/>
  <c r="G1439" i="1"/>
  <c r="G1438" i="1"/>
  <c r="H1438" i="1"/>
  <c r="H1437" i="1"/>
  <c r="G1437" i="1"/>
  <c r="G1436" i="1"/>
  <c r="H1436" i="1"/>
  <c r="G1435" i="1"/>
  <c r="H1435" i="1"/>
  <c r="G1434" i="1"/>
  <c r="H1434" i="1"/>
  <c r="G1433" i="1"/>
  <c r="H1433" i="1"/>
  <c r="H1432" i="1"/>
  <c r="G1432" i="1"/>
  <c r="H1431" i="1"/>
  <c r="G1431" i="1"/>
  <c r="H1430" i="1"/>
  <c r="G1430" i="1"/>
  <c r="G1429" i="1"/>
  <c r="H1429" i="1"/>
  <c r="G1428" i="1"/>
  <c r="H1428" i="1"/>
  <c r="G1427" i="1"/>
  <c r="H1427" i="1"/>
  <c r="H1426" i="1"/>
  <c r="G1426" i="1"/>
  <c r="H1425" i="1"/>
  <c r="G1425" i="1"/>
  <c r="G1424" i="1"/>
  <c r="H1424" i="1"/>
  <c r="G1423" i="1"/>
  <c r="H1423" i="1"/>
  <c r="H1422" i="1"/>
  <c r="G1422" i="1"/>
  <c r="G1421" i="1"/>
  <c r="H1421" i="1"/>
  <c r="G1420" i="1"/>
  <c r="H1420" i="1"/>
  <c r="G1419" i="1"/>
  <c r="H1419" i="1"/>
  <c r="G1418" i="1"/>
  <c r="H1418" i="1"/>
  <c r="G1417" i="1"/>
  <c r="H1417" i="1"/>
  <c r="G1416" i="1"/>
  <c r="H1416" i="1"/>
  <c r="G1415" i="1"/>
  <c r="H1415" i="1"/>
  <c r="H1414" i="1"/>
  <c r="G1414" i="1"/>
  <c r="G1413" i="1"/>
  <c r="H1413" i="1"/>
  <c r="G1412" i="1"/>
  <c r="H1412" i="1"/>
  <c r="H1411" i="1"/>
  <c r="G1411" i="1"/>
  <c r="H1410" i="1"/>
  <c r="G1410" i="1"/>
  <c r="H1409" i="1"/>
  <c r="G1409" i="1"/>
  <c r="H1408" i="1"/>
  <c r="G1408" i="1"/>
  <c r="H1407" i="1"/>
  <c r="G1407" i="1"/>
  <c r="H1406" i="1"/>
  <c r="G1406" i="1"/>
  <c r="H1405" i="1"/>
  <c r="G1405" i="1"/>
  <c r="H1404" i="1"/>
  <c r="G1404" i="1"/>
  <c r="H1403" i="1"/>
  <c r="G1403" i="1"/>
  <c r="G1402" i="1"/>
  <c r="H1402" i="1"/>
  <c r="H1401" i="1"/>
  <c r="G1401" i="1"/>
  <c r="G1400" i="1"/>
  <c r="H1400" i="1"/>
  <c r="H1399" i="1"/>
  <c r="G1399" i="1"/>
  <c r="G1398" i="1"/>
  <c r="H1398" i="1"/>
  <c r="G1397" i="1"/>
  <c r="H1397" i="1"/>
  <c r="G1396" i="1"/>
  <c r="H1396" i="1"/>
  <c r="G1395" i="1"/>
  <c r="H1395" i="1"/>
  <c r="G1394" i="1"/>
  <c r="H1394" i="1"/>
  <c r="G1393" i="1"/>
  <c r="H1393" i="1"/>
  <c r="G1392" i="1"/>
  <c r="H1392" i="1"/>
  <c r="G1391" i="1"/>
  <c r="H1391" i="1"/>
  <c r="G1390" i="1"/>
  <c r="H1390" i="1"/>
  <c r="H1389" i="1"/>
  <c r="G1389" i="1"/>
  <c r="G1388" i="1"/>
  <c r="H1388" i="1"/>
  <c r="H1387" i="1"/>
  <c r="G1387" i="1"/>
  <c r="G1386" i="1"/>
  <c r="H1386" i="1"/>
  <c r="G1385" i="1"/>
  <c r="H1385" i="1"/>
  <c r="G1384" i="1"/>
  <c r="H1384" i="1"/>
  <c r="H1383" i="1"/>
  <c r="G1383" i="1"/>
  <c r="G1382" i="1"/>
  <c r="H1382" i="1"/>
  <c r="G1381" i="1"/>
  <c r="H1381" i="1"/>
  <c r="H1380" i="1"/>
  <c r="G1380" i="1"/>
  <c r="H1379" i="1"/>
  <c r="G1379" i="1"/>
  <c r="G1378" i="1"/>
  <c r="H1378" i="1"/>
  <c r="G1377" i="1"/>
  <c r="H1377" i="1"/>
  <c r="H1376" i="1"/>
  <c r="G1376" i="1"/>
  <c r="H1375" i="1"/>
  <c r="G1375" i="1"/>
  <c r="H1374" i="1"/>
  <c r="G1374" i="1"/>
  <c r="G1373" i="1"/>
  <c r="H1373" i="1"/>
  <c r="H1372" i="1"/>
  <c r="G1372" i="1"/>
  <c r="G1371" i="1"/>
  <c r="H1371" i="1"/>
  <c r="H1370" i="1"/>
  <c r="G1370" i="1"/>
  <c r="H1369" i="1"/>
  <c r="G1369" i="1"/>
  <c r="G1368" i="1"/>
  <c r="H1368" i="1"/>
  <c r="H1367" i="1"/>
  <c r="G1367" i="1"/>
  <c r="G1366" i="1"/>
  <c r="H1366" i="1"/>
  <c r="G1365" i="1"/>
  <c r="H1365" i="1"/>
  <c r="G1364" i="1"/>
  <c r="H1364" i="1"/>
  <c r="G1363" i="1"/>
  <c r="H1363" i="1"/>
  <c r="H1362" i="1"/>
  <c r="G1362" i="1"/>
  <c r="G1361" i="1"/>
  <c r="H1361" i="1"/>
  <c r="H1360" i="1"/>
  <c r="G1360" i="1"/>
  <c r="G1359" i="1"/>
  <c r="H1359" i="1"/>
  <c r="G1358" i="1"/>
  <c r="H1358" i="1"/>
  <c r="G1357" i="1"/>
  <c r="H1357" i="1"/>
  <c r="G1356" i="1"/>
  <c r="H1356" i="1"/>
  <c r="H1355" i="1"/>
  <c r="G1355" i="1"/>
  <c r="H1354" i="1"/>
  <c r="G1354" i="1"/>
  <c r="H1353" i="1"/>
  <c r="G1353" i="1"/>
  <c r="H1352" i="1"/>
  <c r="G1352" i="1"/>
  <c r="H1351" i="1"/>
  <c r="G1351" i="1"/>
  <c r="H1350" i="1"/>
  <c r="G1350" i="1"/>
  <c r="G1349" i="1"/>
  <c r="H1349" i="1"/>
  <c r="H1348" i="1"/>
  <c r="G1348" i="1"/>
  <c r="G1347" i="1"/>
  <c r="H1347" i="1"/>
  <c r="H1346" i="1"/>
  <c r="G1346" i="1"/>
  <c r="G1345" i="1"/>
  <c r="H1345" i="1"/>
  <c r="G1344" i="1"/>
  <c r="H1344" i="1"/>
  <c r="G1343" i="1"/>
  <c r="H1343" i="1"/>
  <c r="G1342" i="1"/>
  <c r="H1342" i="1"/>
  <c r="G1341" i="1"/>
  <c r="H1341" i="1"/>
  <c r="H1340" i="1"/>
  <c r="G1340" i="1"/>
  <c r="G1339" i="1"/>
  <c r="H1339" i="1"/>
  <c r="H1338" i="1"/>
  <c r="G1338" i="1"/>
  <c r="H1337" i="1"/>
  <c r="G1337" i="1"/>
  <c r="H1336" i="1"/>
  <c r="G1336" i="1"/>
  <c r="G1335" i="1"/>
  <c r="H1335" i="1"/>
  <c r="H1334" i="1"/>
  <c r="G1334" i="1"/>
  <c r="H1333" i="1"/>
  <c r="G1333" i="1"/>
  <c r="H1332" i="1"/>
  <c r="G1332" i="1"/>
  <c r="H1331" i="1"/>
  <c r="G1331" i="1"/>
  <c r="H1330" i="1"/>
  <c r="G1330" i="1"/>
  <c r="H1329" i="1"/>
  <c r="G1329" i="1"/>
  <c r="G1328" i="1"/>
  <c r="H1328" i="1"/>
  <c r="H1327" i="1"/>
  <c r="G1327" i="1"/>
  <c r="G1326" i="1"/>
  <c r="H1326" i="1"/>
  <c r="G1325" i="1"/>
  <c r="H1325" i="1"/>
  <c r="G1324" i="1"/>
  <c r="H1324" i="1"/>
  <c r="G1323" i="1"/>
  <c r="H1323" i="1"/>
  <c r="G1322" i="1"/>
  <c r="H1322" i="1"/>
  <c r="G1320" i="1"/>
  <c r="H1320" i="1"/>
  <c r="H1319" i="1"/>
  <c r="G1319" i="1"/>
  <c r="H1318" i="1"/>
  <c r="G1318" i="1"/>
  <c r="H1317" i="1"/>
  <c r="G1317" i="1"/>
  <c r="H1316" i="1"/>
  <c r="G1316" i="1"/>
  <c r="G1315" i="1"/>
  <c r="H1315" i="1"/>
  <c r="G1314" i="1"/>
  <c r="H1314" i="1"/>
  <c r="G1313" i="1"/>
  <c r="H1313" i="1"/>
  <c r="H1312" i="1"/>
  <c r="G1312" i="1"/>
  <c r="H1311" i="1"/>
  <c r="G1311" i="1"/>
  <c r="H1310" i="1"/>
  <c r="G1310" i="1"/>
  <c r="H1309" i="1"/>
  <c r="G1309" i="1"/>
  <c r="H1308" i="1"/>
  <c r="G1308" i="1"/>
  <c r="H1307" i="1"/>
  <c r="G1307" i="1"/>
  <c r="G1306" i="1"/>
  <c r="H1306" i="1"/>
  <c r="H1305" i="1"/>
  <c r="G1305" i="1"/>
  <c r="H1304" i="1"/>
  <c r="G1304" i="1"/>
  <c r="G1303" i="1"/>
  <c r="H1303" i="1"/>
  <c r="G1302" i="1"/>
  <c r="H1302" i="1"/>
  <c r="G1299" i="1"/>
  <c r="H1299" i="1"/>
  <c r="G1298" i="1"/>
  <c r="H1298" i="1"/>
  <c r="H1297" i="1"/>
  <c r="G1297" i="1"/>
  <c r="H1296" i="1"/>
  <c r="G1296" i="1"/>
  <c r="H1294" i="1"/>
  <c r="G1294" i="1"/>
  <c r="H1293" i="1"/>
  <c r="G1293" i="1"/>
  <c r="H1292" i="1"/>
  <c r="G1292" i="1"/>
  <c r="G1291" i="1"/>
  <c r="H1291" i="1"/>
  <c r="G1290" i="1"/>
  <c r="H1290" i="1"/>
  <c r="G1289" i="1"/>
  <c r="H1289" i="1"/>
  <c r="H1288" i="1"/>
  <c r="G1288" i="1"/>
  <c r="H1287" i="1"/>
  <c r="G1287" i="1"/>
  <c r="G1286" i="1"/>
  <c r="H1286" i="1"/>
  <c r="G1285" i="1"/>
  <c r="H1285" i="1"/>
  <c r="H1284" i="1"/>
  <c r="G1284" i="1"/>
  <c r="H1283" i="1"/>
  <c r="G1283" i="1"/>
  <c r="H1282" i="1"/>
  <c r="G1282" i="1"/>
  <c r="G1280" i="1"/>
  <c r="H1280" i="1"/>
  <c r="H1279" i="1"/>
  <c r="G1279" i="1"/>
  <c r="H1277" i="1"/>
  <c r="G1277" i="1"/>
  <c r="H1276" i="1"/>
  <c r="G1276" i="1"/>
  <c r="H1275" i="1"/>
  <c r="G1275" i="1"/>
  <c r="H1274" i="1"/>
  <c r="G1274" i="1"/>
  <c r="H1273" i="1"/>
  <c r="G1273" i="1"/>
  <c r="H1272" i="1"/>
  <c r="G1272" i="1"/>
  <c r="H1271" i="1"/>
  <c r="G1271" i="1"/>
  <c r="H1270" i="1"/>
  <c r="G1270" i="1"/>
  <c r="G1269" i="1"/>
  <c r="H1269" i="1"/>
  <c r="H1267" i="1"/>
  <c r="G1267" i="1"/>
  <c r="G1266" i="1"/>
  <c r="H1266" i="1"/>
  <c r="H1265" i="1"/>
  <c r="G1265" i="1"/>
  <c r="H1263" i="1"/>
  <c r="G1263" i="1"/>
  <c r="H1262" i="1"/>
  <c r="G1262" i="1"/>
  <c r="H1261" i="1"/>
  <c r="G1261" i="1"/>
  <c r="G1258" i="1"/>
  <c r="H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2" i="1"/>
  <c r="G1222" i="1"/>
  <c r="H1221" i="1"/>
  <c r="G1221" i="1"/>
  <c r="G1220" i="1"/>
  <c r="H1220" i="1"/>
  <c r="H1219" i="1"/>
  <c r="G1219" i="1"/>
  <c r="H1218" i="1"/>
  <c r="G1218" i="1"/>
  <c r="H1217" i="1"/>
  <c r="G1217" i="1"/>
  <c r="G1216" i="1"/>
  <c r="H1216" i="1"/>
  <c r="G1214" i="1"/>
  <c r="H1214" i="1"/>
  <c r="H1213" i="1"/>
  <c r="G1213" i="1"/>
  <c r="H1212" i="1"/>
  <c r="G1212" i="1"/>
  <c r="H1211" i="1"/>
  <c r="G1211" i="1"/>
  <c r="H1210" i="1"/>
  <c r="G1210" i="1"/>
  <c r="H1209" i="1"/>
  <c r="G1209" i="1"/>
  <c r="G1206" i="1"/>
  <c r="H1206" i="1"/>
  <c r="G1205" i="1"/>
  <c r="H1205" i="1"/>
  <c r="H1204" i="1"/>
  <c r="G1204" i="1"/>
  <c r="H1203" i="1"/>
  <c r="G1203" i="1"/>
  <c r="H1202" i="1"/>
  <c r="G1202" i="1"/>
  <c r="H1200" i="1"/>
  <c r="G1200" i="1"/>
  <c r="G1199" i="1"/>
  <c r="H1199" i="1"/>
  <c r="G1198" i="1"/>
  <c r="H1198" i="1"/>
  <c r="G1197" i="1"/>
  <c r="H1197" i="1"/>
  <c r="G1196" i="1"/>
  <c r="H1196" i="1"/>
  <c r="H1195" i="1"/>
  <c r="G1195" i="1"/>
  <c r="H1194" i="1"/>
  <c r="G1194" i="1"/>
  <c r="H1193" i="1"/>
  <c r="G1193" i="1"/>
  <c r="G1192" i="1"/>
  <c r="H1192" i="1"/>
  <c r="G1191" i="1"/>
  <c r="H1191" i="1"/>
  <c r="G1189" i="1"/>
  <c r="H1189" i="1"/>
  <c r="G1188" i="1"/>
  <c r="H1188" i="1"/>
  <c r="H1187" i="1"/>
  <c r="G1187" i="1"/>
  <c r="G1186" i="1"/>
  <c r="H1186" i="1"/>
  <c r="G1184" i="1"/>
  <c r="H1184" i="1"/>
  <c r="H1183" i="1"/>
  <c r="G1183" i="1"/>
  <c r="G1179" i="1"/>
  <c r="H1179" i="1"/>
  <c r="H1178" i="1"/>
  <c r="G1178" i="1"/>
  <c r="G1177" i="1"/>
  <c r="H1177" i="1"/>
  <c r="G1175" i="1"/>
  <c r="H1175" i="1"/>
  <c r="H1174" i="1"/>
  <c r="G1174" i="1"/>
  <c r="H1173" i="1"/>
  <c r="G1173" i="1"/>
  <c r="H1172" i="1"/>
  <c r="G1172" i="1"/>
  <c r="H1171" i="1"/>
  <c r="G1171" i="1"/>
  <c r="G1169" i="1"/>
  <c r="H1169" i="1"/>
  <c r="G1168" i="1"/>
  <c r="H1168" i="1"/>
  <c r="G1167" i="1"/>
  <c r="H1167" i="1"/>
  <c r="G1166" i="1"/>
  <c r="H1166" i="1"/>
  <c r="H1165" i="1"/>
  <c r="G1165" i="1"/>
  <c r="H1164" i="1"/>
  <c r="G1164" i="1"/>
  <c r="H1163" i="1"/>
  <c r="G1163" i="1"/>
  <c r="H1162" i="1"/>
  <c r="G1162" i="1"/>
  <c r="G1161" i="1"/>
  <c r="H1161" i="1"/>
  <c r="H1160" i="1"/>
  <c r="G1160" i="1"/>
  <c r="H1159" i="1"/>
  <c r="G1159" i="1"/>
  <c r="H1158" i="1"/>
  <c r="G1158" i="1"/>
  <c r="G1157" i="1"/>
  <c r="H1157" i="1"/>
  <c r="H1156" i="1"/>
  <c r="G1156" i="1"/>
  <c r="G1154" i="1"/>
  <c r="H1154" i="1"/>
  <c r="H1153" i="1"/>
  <c r="G1153" i="1"/>
  <c r="H1151" i="1"/>
  <c r="G1151" i="1"/>
  <c r="G1150" i="1"/>
  <c r="H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H1134" i="1"/>
  <c r="G1134" i="1"/>
  <c r="G1133" i="1"/>
  <c r="H1133" i="1"/>
  <c r="H1131" i="1"/>
  <c r="G1131" i="1"/>
  <c r="G1130" i="1"/>
  <c r="H1130" i="1"/>
  <c r="H1129" i="1"/>
  <c r="G1129" i="1"/>
  <c r="G1128" i="1"/>
  <c r="H1128" i="1"/>
  <c r="G1127" i="1"/>
  <c r="H1127" i="1"/>
  <c r="H1126" i="1"/>
  <c r="G1126" i="1"/>
  <c r="G1123" i="1"/>
  <c r="H1123" i="1"/>
  <c r="H1122" i="1"/>
  <c r="G1122" i="1"/>
  <c r="H1121" i="1"/>
  <c r="G1121" i="1"/>
  <c r="H1120" i="1"/>
  <c r="G1120" i="1"/>
  <c r="H1119" i="1"/>
  <c r="G1119" i="1"/>
  <c r="H1118" i="1"/>
  <c r="G1118" i="1"/>
  <c r="G1117" i="1"/>
  <c r="H1117" i="1"/>
  <c r="G1116" i="1"/>
  <c r="H1116" i="1"/>
  <c r="G1115" i="1"/>
  <c r="H1115" i="1"/>
  <c r="G1114" i="1"/>
  <c r="H1114" i="1"/>
  <c r="G1113" i="1"/>
  <c r="H1113" i="1"/>
  <c r="H1111" i="1"/>
  <c r="G1111" i="1"/>
  <c r="H1110" i="1"/>
  <c r="G1110" i="1"/>
  <c r="G1109" i="1"/>
  <c r="H1109" i="1"/>
  <c r="H1108" i="1"/>
  <c r="G1108" i="1"/>
  <c r="G1107" i="1"/>
  <c r="H1107" i="1"/>
  <c r="G1106" i="1"/>
  <c r="H1106" i="1"/>
  <c r="G1105" i="1"/>
  <c r="H1105" i="1"/>
  <c r="G1104" i="1"/>
  <c r="H1104" i="1"/>
  <c r="G1103" i="1"/>
  <c r="H1103" i="1"/>
  <c r="H1102" i="1"/>
  <c r="G1102" i="1"/>
  <c r="G1100" i="1"/>
  <c r="H1100" i="1"/>
  <c r="H1099" i="1"/>
  <c r="G1099" i="1"/>
  <c r="H1098" i="1"/>
  <c r="G1098" i="1"/>
  <c r="G1097" i="1"/>
  <c r="H1097" i="1"/>
  <c r="G1096" i="1"/>
  <c r="H1096" i="1"/>
  <c r="G1095" i="1"/>
  <c r="H1095" i="1"/>
  <c r="G1092" i="1"/>
  <c r="H1092" i="1"/>
  <c r="G1091" i="1"/>
  <c r="H1091" i="1"/>
  <c r="G1090" i="1"/>
  <c r="H1090" i="1"/>
  <c r="H1089" i="1"/>
  <c r="G1089" i="1"/>
  <c r="H1088" i="1"/>
  <c r="G1088" i="1"/>
  <c r="G1086" i="1"/>
  <c r="H1086" i="1"/>
  <c r="H1085" i="1"/>
  <c r="G1085" i="1"/>
  <c r="H1084" i="1"/>
  <c r="G1084" i="1"/>
  <c r="H1083" i="1"/>
  <c r="G1083" i="1"/>
  <c r="G1082" i="1"/>
  <c r="H1082" i="1"/>
  <c r="H1080" i="1"/>
  <c r="G1080" i="1"/>
  <c r="H1079" i="1"/>
  <c r="G1079" i="1"/>
  <c r="H1078" i="1"/>
  <c r="G1078" i="1"/>
  <c r="H1077" i="1"/>
  <c r="G1077" i="1"/>
  <c r="G1073" i="1"/>
  <c r="H1073" i="1"/>
  <c r="G1072" i="1"/>
  <c r="H1072" i="1"/>
  <c r="G1071" i="1"/>
  <c r="H1071" i="1"/>
  <c r="G1070" i="1"/>
  <c r="H1070" i="1"/>
  <c r="G1069" i="1"/>
  <c r="H1069" i="1"/>
  <c r="H1067" i="1"/>
  <c r="G1067" i="1"/>
  <c r="G1066" i="1"/>
  <c r="H1066" i="1"/>
  <c r="G1065" i="1"/>
  <c r="H1065" i="1"/>
  <c r="G1064" i="1"/>
  <c r="H1064" i="1"/>
  <c r="H1063" i="1"/>
  <c r="G1063" i="1"/>
  <c r="G1062" i="1"/>
  <c r="H1062" i="1"/>
  <c r="G1060" i="1"/>
  <c r="H1060" i="1"/>
  <c r="G1059" i="1"/>
  <c r="H1059" i="1"/>
  <c r="H1058" i="1"/>
  <c r="G1058" i="1"/>
  <c r="H1056" i="1"/>
  <c r="G1056" i="1"/>
  <c r="G1055" i="1"/>
  <c r="H1055" i="1"/>
  <c r="G1054" i="1"/>
  <c r="H1054" i="1"/>
  <c r="G1053" i="1"/>
  <c r="H1053" i="1"/>
  <c r="H1052" i="1"/>
  <c r="G1052" i="1"/>
  <c r="H1051" i="1"/>
  <c r="G1051" i="1"/>
  <c r="G1049" i="1"/>
  <c r="H1049" i="1"/>
  <c r="H1048" i="1"/>
  <c r="G1048" i="1"/>
  <c r="G1047" i="1"/>
  <c r="H1047" i="1"/>
  <c r="G1045" i="1"/>
  <c r="H1045" i="1"/>
  <c r="G1044" i="1"/>
  <c r="H1044" i="1"/>
  <c r="G1043" i="1"/>
  <c r="H1043" i="1"/>
  <c r="G1042" i="1"/>
  <c r="H1042" i="1"/>
  <c r="G1041" i="1"/>
  <c r="H1041" i="1"/>
  <c r="G1039" i="1"/>
  <c r="H1039" i="1"/>
  <c r="H1038" i="1"/>
  <c r="G1038" i="1"/>
  <c r="G1037" i="1"/>
  <c r="H1037" i="1"/>
  <c r="G1036" i="1"/>
  <c r="H1036" i="1"/>
  <c r="G1035" i="1"/>
  <c r="H1035" i="1"/>
  <c r="G1033" i="1"/>
  <c r="H1033" i="1"/>
  <c r="H1032" i="1"/>
  <c r="G1032" i="1"/>
  <c r="H1031" i="1"/>
  <c r="G1031" i="1"/>
  <c r="G1030" i="1"/>
  <c r="H1030" i="1"/>
  <c r="G1029" i="1"/>
  <c r="H1029" i="1"/>
  <c r="G1028" i="1"/>
  <c r="H1028" i="1"/>
  <c r="H1027" i="1"/>
  <c r="G1027" i="1"/>
  <c r="G1026" i="1"/>
  <c r="H1026" i="1"/>
  <c r="G1025" i="1"/>
  <c r="H1025" i="1"/>
  <c r="G1023" i="1"/>
  <c r="H1023" i="1"/>
  <c r="G1022" i="1"/>
  <c r="H1022" i="1"/>
  <c r="G1021" i="1"/>
  <c r="H1021" i="1"/>
  <c r="G1020" i="1"/>
  <c r="H1020" i="1"/>
  <c r="H1019" i="1"/>
  <c r="G1019" i="1"/>
  <c r="G1016" i="1"/>
  <c r="H1016" i="1"/>
  <c r="G1015" i="1"/>
  <c r="H1015" i="1"/>
  <c r="G1014" i="1"/>
  <c r="H1014" i="1"/>
  <c r="G1010" i="1"/>
  <c r="H1010" i="1"/>
  <c r="G1009" i="1"/>
  <c r="H1009" i="1"/>
  <c r="G1008" i="1"/>
  <c r="H1008" i="1"/>
  <c r="G1007" i="1"/>
  <c r="H1007" i="1"/>
  <c r="G1006" i="1"/>
  <c r="H1006" i="1"/>
  <c r="G1005" i="1"/>
  <c r="H1005" i="1"/>
  <c r="G1004" i="1"/>
  <c r="H1004" i="1"/>
  <c r="G1003" i="1"/>
  <c r="H1003" i="1"/>
  <c r="G1002" i="1"/>
  <c r="H1002" i="1"/>
  <c r="H1001" i="1"/>
  <c r="G1001" i="1"/>
  <c r="H1000" i="1"/>
  <c r="G1000" i="1"/>
  <c r="H999" i="1"/>
  <c r="G999" i="1"/>
  <c r="H998" i="1"/>
  <c r="G998" i="1"/>
  <c r="H997" i="1"/>
  <c r="G997" i="1"/>
  <c r="H996" i="1"/>
  <c r="G996" i="1"/>
  <c r="H995" i="1"/>
  <c r="G995" i="1"/>
  <c r="G994" i="1"/>
  <c r="H994" i="1"/>
  <c r="G993" i="1"/>
  <c r="H993" i="1"/>
  <c r="H992" i="1"/>
  <c r="G992" i="1"/>
  <c r="H991" i="1"/>
  <c r="G991" i="1"/>
  <c r="H990" i="1"/>
  <c r="G990" i="1"/>
  <c r="G989" i="1"/>
  <c r="H989" i="1"/>
  <c r="H988" i="1"/>
  <c r="G988" i="1"/>
  <c r="G987" i="1"/>
  <c r="H987" i="1"/>
  <c r="G986" i="1"/>
  <c r="H986" i="1"/>
  <c r="H985" i="1"/>
  <c r="G985" i="1"/>
  <c r="G984" i="1"/>
  <c r="H984" i="1"/>
  <c r="G983" i="1"/>
  <c r="H983" i="1"/>
  <c r="G982" i="1"/>
  <c r="H982" i="1"/>
  <c r="H981" i="1"/>
  <c r="G981" i="1"/>
  <c r="H980" i="1"/>
  <c r="G980" i="1"/>
  <c r="H979" i="1"/>
  <c r="G979" i="1"/>
  <c r="H978" i="1"/>
  <c r="G978" i="1"/>
  <c r="G977" i="1"/>
  <c r="H977" i="1"/>
  <c r="G976" i="1"/>
  <c r="H976" i="1"/>
  <c r="G975" i="1"/>
  <c r="H975" i="1"/>
  <c r="H974" i="1"/>
  <c r="G974" i="1"/>
  <c r="G973" i="1"/>
  <c r="H973" i="1"/>
  <c r="G972" i="1"/>
  <c r="H972" i="1"/>
  <c r="G971" i="1"/>
  <c r="H971" i="1"/>
  <c r="G970" i="1"/>
  <c r="H970" i="1"/>
  <c r="H969" i="1"/>
  <c r="G969" i="1"/>
  <c r="H968" i="1"/>
  <c r="G968" i="1"/>
  <c r="G967" i="1"/>
  <c r="H967" i="1"/>
  <c r="H966" i="1"/>
  <c r="G966" i="1"/>
  <c r="G965" i="1"/>
  <c r="H965" i="1"/>
  <c r="H964" i="1"/>
  <c r="G964" i="1"/>
  <c r="H963" i="1"/>
  <c r="G963" i="1"/>
  <c r="H962" i="1"/>
  <c r="G962" i="1"/>
  <c r="H961" i="1"/>
  <c r="G961" i="1"/>
  <c r="H960" i="1"/>
  <c r="G960" i="1"/>
  <c r="G959" i="1"/>
  <c r="H959" i="1"/>
  <c r="G958" i="1"/>
  <c r="H958" i="1"/>
  <c r="G957" i="1"/>
  <c r="H957" i="1"/>
  <c r="G956" i="1"/>
  <c r="H956" i="1"/>
  <c r="H955" i="1"/>
  <c r="G955" i="1"/>
  <c r="H954" i="1"/>
  <c r="G954" i="1"/>
  <c r="H953" i="1"/>
  <c r="G953" i="1"/>
  <c r="H952" i="1"/>
  <c r="G952" i="1"/>
  <c r="G951" i="1"/>
  <c r="H951" i="1"/>
  <c r="G950" i="1"/>
  <c r="H950" i="1"/>
  <c r="H949" i="1"/>
  <c r="G949" i="1"/>
  <c r="H948" i="1"/>
  <c r="G948" i="1"/>
  <c r="H947" i="1"/>
  <c r="G947" i="1"/>
  <c r="H946" i="1"/>
  <c r="G946" i="1"/>
  <c r="H945" i="1"/>
  <c r="G945" i="1"/>
  <c r="G944" i="1"/>
  <c r="H944" i="1"/>
  <c r="H943" i="1"/>
  <c r="G943" i="1"/>
  <c r="G942" i="1"/>
  <c r="H942" i="1"/>
  <c r="H941" i="1"/>
  <c r="G941" i="1"/>
  <c r="G940" i="1"/>
  <c r="H940" i="1"/>
  <c r="G939" i="1"/>
  <c r="H939" i="1"/>
  <c r="G938" i="1"/>
  <c r="H938" i="1"/>
  <c r="H937" i="1"/>
  <c r="G937" i="1"/>
  <c r="H936" i="1"/>
  <c r="G936" i="1"/>
  <c r="H935" i="1"/>
  <c r="G935" i="1"/>
  <c r="G934" i="1"/>
  <c r="H934" i="1"/>
  <c r="H933" i="1"/>
  <c r="G933" i="1"/>
  <c r="G932" i="1"/>
  <c r="H932" i="1"/>
  <c r="G931" i="1"/>
  <c r="H931" i="1"/>
  <c r="H930" i="1"/>
  <c r="G930" i="1"/>
  <c r="H929" i="1"/>
  <c r="G929" i="1"/>
  <c r="H928" i="1"/>
  <c r="G928" i="1"/>
  <c r="G927" i="1"/>
  <c r="H927" i="1"/>
  <c r="H926" i="1"/>
  <c r="G926" i="1"/>
  <c r="H925" i="1"/>
  <c r="G925" i="1"/>
  <c r="H924" i="1"/>
  <c r="G924" i="1"/>
  <c r="H923" i="1"/>
  <c r="G923" i="1"/>
  <c r="H922" i="1"/>
  <c r="G922" i="1"/>
  <c r="G921" i="1"/>
  <c r="H921" i="1"/>
  <c r="G920" i="1"/>
  <c r="H920" i="1"/>
  <c r="G919" i="1"/>
  <c r="H919" i="1"/>
  <c r="H918" i="1"/>
  <c r="G918" i="1"/>
  <c r="G917" i="1"/>
  <c r="H917" i="1"/>
  <c r="G916" i="1"/>
  <c r="H916" i="1"/>
  <c r="H915" i="1"/>
  <c r="G915" i="1"/>
  <c r="G914" i="1"/>
  <c r="H914" i="1"/>
  <c r="H913" i="1"/>
  <c r="G913" i="1"/>
  <c r="H912" i="1"/>
  <c r="G912" i="1"/>
  <c r="H911" i="1"/>
  <c r="G911" i="1"/>
  <c r="G910" i="1"/>
  <c r="H910" i="1"/>
  <c r="G909" i="1"/>
  <c r="H909" i="1"/>
  <c r="G908" i="1"/>
  <c r="H908" i="1"/>
  <c r="G907" i="1"/>
  <c r="H907" i="1"/>
  <c r="G906" i="1"/>
  <c r="H906" i="1"/>
  <c r="G905" i="1"/>
  <c r="H905" i="1"/>
  <c r="G904" i="1"/>
  <c r="H904" i="1"/>
  <c r="G903" i="1"/>
  <c r="H903" i="1"/>
  <c r="H902" i="1"/>
  <c r="G902" i="1"/>
  <c r="H901" i="1"/>
  <c r="G901" i="1"/>
  <c r="G900" i="1"/>
  <c r="H900" i="1"/>
  <c r="H899" i="1"/>
  <c r="G899" i="1"/>
  <c r="G898" i="1"/>
  <c r="H898" i="1"/>
  <c r="H897" i="1"/>
  <c r="G897" i="1"/>
  <c r="G896" i="1"/>
  <c r="H896" i="1"/>
  <c r="H895" i="1"/>
  <c r="G895" i="1"/>
  <c r="H894" i="1"/>
  <c r="G894" i="1"/>
  <c r="H893" i="1"/>
  <c r="G893" i="1"/>
  <c r="G892" i="1"/>
  <c r="H892" i="1"/>
  <c r="H891" i="1"/>
  <c r="G891" i="1"/>
  <c r="G890" i="1"/>
  <c r="H890" i="1"/>
  <c r="G889" i="1"/>
  <c r="H889" i="1"/>
  <c r="G888" i="1"/>
  <c r="H888" i="1"/>
  <c r="H887" i="1"/>
  <c r="G887" i="1"/>
  <c r="G886" i="1"/>
  <c r="H886" i="1"/>
  <c r="G885" i="1"/>
  <c r="H885" i="1"/>
  <c r="G884" i="1"/>
  <c r="H884" i="1"/>
  <c r="G883" i="1"/>
  <c r="H883" i="1"/>
  <c r="H882" i="1"/>
  <c r="G882" i="1"/>
  <c r="G880" i="1"/>
  <c r="H880" i="1"/>
  <c r="G879" i="1"/>
  <c r="H879" i="1"/>
  <c r="G878" i="1"/>
  <c r="H878" i="1"/>
  <c r="H877" i="1"/>
  <c r="G877" i="1"/>
  <c r="H876" i="1"/>
  <c r="G876" i="1"/>
  <c r="H875" i="1"/>
  <c r="G875" i="1"/>
  <c r="H874" i="1"/>
  <c r="G874" i="1"/>
  <c r="H873" i="1"/>
  <c r="G873" i="1"/>
  <c r="G872" i="1"/>
  <c r="H872" i="1"/>
  <c r="G871" i="1"/>
  <c r="H871" i="1"/>
  <c r="H870" i="1"/>
  <c r="G870" i="1"/>
  <c r="H869" i="1"/>
  <c r="G869" i="1"/>
  <c r="H868" i="1"/>
  <c r="G868" i="1"/>
  <c r="G867" i="1"/>
  <c r="H867" i="1"/>
  <c r="G866" i="1"/>
  <c r="H866" i="1"/>
  <c r="H865" i="1"/>
  <c r="G865" i="1"/>
  <c r="G864" i="1"/>
  <c r="H864" i="1"/>
  <c r="H863" i="1"/>
  <c r="G863" i="1"/>
  <c r="H862" i="1"/>
  <c r="G862" i="1"/>
  <c r="G861" i="1"/>
  <c r="H861" i="1"/>
  <c r="G860" i="1"/>
  <c r="H860" i="1"/>
  <c r="H859" i="1"/>
  <c r="G859" i="1"/>
  <c r="H858" i="1"/>
  <c r="G858" i="1"/>
  <c r="H857" i="1"/>
  <c r="G857" i="1"/>
  <c r="H856" i="1"/>
  <c r="G856" i="1"/>
  <c r="G855" i="1"/>
  <c r="H855" i="1"/>
  <c r="H854" i="1"/>
  <c r="G854" i="1"/>
  <c r="G853" i="1"/>
  <c r="H853" i="1"/>
  <c r="G852" i="1"/>
  <c r="H852" i="1"/>
  <c r="G851" i="1"/>
  <c r="H851" i="1"/>
  <c r="G850" i="1"/>
  <c r="H850" i="1"/>
  <c r="G849" i="1"/>
  <c r="H849" i="1"/>
  <c r="H848" i="1"/>
  <c r="G848" i="1"/>
  <c r="H847" i="1"/>
  <c r="G847" i="1"/>
  <c r="G846" i="1"/>
  <c r="H846" i="1"/>
  <c r="G845" i="1"/>
  <c r="H845" i="1"/>
  <c r="H844" i="1"/>
  <c r="G844" i="1"/>
  <c r="H843" i="1"/>
  <c r="G843" i="1"/>
  <c r="H842" i="1"/>
  <c r="G842" i="1"/>
  <c r="H841" i="1"/>
  <c r="G841" i="1"/>
  <c r="H840" i="1"/>
  <c r="G840" i="1"/>
  <c r="H839" i="1"/>
  <c r="G839" i="1"/>
  <c r="H838" i="1"/>
  <c r="G838" i="1"/>
  <c r="H837" i="1"/>
  <c r="G837" i="1"/>
  <c r="H836" i="1"/>
  <c r="G836" i="1"/>
  <c r="G835" i="1"/>
  <c r="H835" i="1"/>
  <c r="G834" i="1"/>
  <c r="H834" i="1"/>
  <c r="G833" i="1"/>
  <c r="H833" i="1"/>
  <c r="H832" i="1"/>
  <c r="G832" i="1"/>
  <c r="G831" i="1"/>
  <c r="H831" i="1"/>
  <c r="G830" i="1"/>
  <c r="H830" i="1"/>
  <c r="H829" i="1"/>
  <c r="G829" i="1"/>
  <c r="H828" i="1"/>
  <c r="G828" i="1"/>
  <c r="G827" i="1"/>
  <c r="H827" i="1"/>
  <c r="G826" i="1"/>
  <c r="H826" i="1"/>
  <c r="H825" i="1"/>
  <c r="G825" i="1"/>
  <c r="H824" i="1"/>
  <c r="G824" i="1"/>
  <c r="G823" i="1"/>
  <c r="H823" i="1"/>
  <c r="H822" i="1"/>
  <c r="G822" i="1"/>
  <c r="H821" i="1"/>
  <c r="G821" i="1"/>
  <c r="H820" i="1"/>
  <c r="G820" i="1"/>
  <c r="G819" i="1"/>
  <c r="H819" i="1"/>
  <c r="H818" i="1"/>
  <c r="G818" i="1"/>
  <c r="G817" i="1"/>
  <c r="H817" i="1"/>
  <c r="G816" i="1"/>
  <c r="H816" i="1"/>
  <c r="H815" i="1"/>
  <c r="G815" i="1"/>
  <c r="H814" i="1"/>
  <c r="G814" i="1"/>
  <c r="G813" i="1"/>
  <c r="H813" i="1"/>
  <c r="H812" i="1"/>
  <c r="G812" i="1"/>
  <c r="G811" i="1"/>
  <c r="H811" i="1"/>
  <c r="H810" i="1"/>
  <c r="G810" i="1"/>
  <c r="G809" i="1"/>
  <c r="H809" i="1"/>
  <c r="G808" i="1"/>
  <c r="H808" i="1"/>
  <c r="G807" i="1"/>
  <c r="H807" i="1"/>
  <c r="G806" i="1"/>
  <c r="H806" i="1"/>
  <c r="G805" i="1"/>
  <c r="H805" i="1"/>
  <c r="G804" i="1"/>
  <c r="H804" i="1"/>
  <c r="H803" i="1"/>
  <c r="G803" i="1"/>
  <c r="H802" i="1"/>
  <c r="G802" i="1"/>
  <c r="H801" i="1"/>
  <c r="G801" i="1"/>
  <c r="G800" i="1"/>
  <c r="H800" i="1"/>
  <c r="G799" i="1"/>
  <c r="H799" i="1"/>
  <c r="G798" i="1"/>
  <c r="H798" i="1"/>
  <c r="H797" i="1"/>
  <c r="G797" i="1"/>
  <c r="G796" i="1"/>
  <c r="H796" i="1"/>
  <c r="G795" i="1"/>
  <c r="H795" i="1"/>
  <c r="H794" i="1"/>
  <c r="G794" i="1"/>
  <c r="H793" i="1"/>
  <c r="G793" i="1"/>
  <c r="G792" i="1"/>
  <c r="H792" i="1"/>
  <c r="G791" i="1"/>
  <c r="H791" i="1"/>
  <c r="G790" i="1"/>
  <c r="H790" i="1"/>
  <c r="G789" i="1"/>
  <c r="H789" i="1"/>
  <c r="G788" i="1"/>
  <c r="H788" i="1"/>
  <c r="H787" i="1"/>
  <c r="G787" i="1"/>
  <c r="H786" i="1"/>
  <c r="G786" i="1"/>
  <c r="H785" i="1"/>
  <c r="G785" i="1"/>
  <c r="H784" i="1"/>
  <c r="G784" i="1"/>
  <c r="H783" i="1"/>
  <c r="G783" i="1"/>
  <c r="H782" i="1"/>
  <c r="G782" i="1"/>
  <c r="H781" i="1"/>
  <c r="G781" i="1"/>
  <c r="H780" i="1"/>
  <c r="G780" i="1"/>
  <c r="G779" i="1"/>
  <c r="H779" i="1"/>
  <c r="G778" i="1"/>
  <c r="H778" i="1"/>
  <c r="G777" i="1"/>
  <c r="H777" i="1"/>
  <c r="H776" i="1"/>
  <c r="G776" i="1"/>
  <c r="H775" i="1"/>
  <c r="G775" i="1"/>
  <c r="G774" i="1"/>
  <c r="H774" i="1"/>
  <c r="G773" i="1"/>
  <c r="H773" i="1"/>
  <c r="G772" i="1"/>
  <c r="H772" i="1"/>
  <c r="H771" i="1"/>
  <c r="G771" i="1"/>
  <c r="H770" i="1"/>
  <c r="G770" i="1"/>
  <c r="H769" i="1"/>
  <c r="G769" i="1"/>
  <c r="H768" i="1"/>
  <c r="G768" i="1"/>
  <c r="H767" i="1"/>
  <c r="G767" i="1"/>
  <c r="H766" i="1"/>
  <c r="G766" i="1"/>
  <c r="G765" i="1"/>
  <c r="H765" i="1"/>
  <c r="G764" i="1"/>
  <c r="H764" i="1"/>
  <c r="H763" i="1"/>
  <c r="G763" i="1"/>
  <c r="G762" i="1"/>
  <c r="H762" i="1"/>
  <c r="G761" i="1"/>
  <c r="H761" i="1"/>
  <c r="G760" i="1"/>
  <c r="H760" i="1"/>
  <c r="H759" i="1"/>
  <c r="G759" i="1"/>
  <c r="G758" i="1"/>
  <c r="H758" i="1"/>
  <c r="H757" i="1"/>
  <c r="G757" i="1"/>
  <c r="H756" i="1"/>
  <c r="G756" i="1"/>
  <c r="H755" i="1"/>
  <c r="G755" i="1"/>
  <c r="G754" i="1"/>
  <c r="H754" i="1"/>
  <c r="H753" i="1"/>
  <c r="G753" i="1"/>
  <c r="H752" i="1"/>
  <c r="G752" i="1"/>
  <c r="G751" i="1"/>
  <c r="H751" i="1"/>
  <c r="H750" i="1"/>
  <c r="G750" i="1"/>
  <c r="H749" i="1"/>
  <c r="G749" i="1"/>
  <c r="H748" i="1"/>
  <c r="G748" i="1"/>
  <c r="H747" i="1"/>
  <c r="G747" i="1"/>
  <c r="H746" i="1"/>
  <c r="G746" i="1"/>
  <c r="H745" i="1"/>
  <c r="G745" i="1"/>
  <c r="H744" i="1"/>
  <c r="G744" i="1"/>
  <c r="G743" i="1"/>
  <c r="H743" i="1"/>
  <c r="H742" i="1"/>
  <c r="G742" i="1"/>
  <c r="H741" i="1"/>
  <c r="G741" i="1"/>
  <c r="H740" i="1"/>
  <c r="G740" i="1"/>
  <c r="H739" i="1"/>
  <c r="G739" i="1"/>
  <c r="H738" i="1"/>
  <c r="G738" i="1"/>
  <c r="H737" i="1"/>
  <c r="G737" i="1"/>
  <c r="H736" i="1"/>
  <c r="G736" i="1"/>
  <c r="H735" i="1"/>
  <c r="G735" i="1"/>
  <c r="H734" i="1"/>
  <c r="G734" i="1"/>
  <c r="H733" i="1"/>
  <c r="G733" i="1"/>
  <c r="H732" i="1"/>
  <c r="G732" i="1"/>
  <c r="H731" i="1"/>
  <c r="G731" i="1"/>
  <c r="G730" i="1"/>
  <c r="H730" i="1"/>
  <c r="G729" i="1"/>
  <c r="H729" i="1"/>
  <c r="G728" i="1"/>
  <c r="H728" i="1"/>
  <c r="G727" i="1"/>
  <c r="H727" i="1"/>
  <c r="G726" i="1"/>
  <c r="H726" i="1"/>
  <c r="G725" i="1"/>
  <c r="H725" i="1"/>
  <c r="G724" i="1"/>
  <c r="H724" i="1"/>
  <c r="G723" i="1"/>
  <c r="H723" i="1"/>
  <c r="H722" i="1"/>
  <c r="G722" i="1"/>
  <c r="G721" i="1"/>
  <c r="H721" i="1"/>
  <c r="G720" i="1"/>
  <c r="H720" i="1"/>
  <c r="H719" i="1"/>
  <c r="G719" i="1"/>
  <c r="G718" i="1"/>
  <c r="H718" i="1"/>
  <c r="G717" i="1"/>
  <c r="H717" i="1"/>
  <c r="H716" i="1"/>
  <c r="G716" i="1"/>
  <c r="H715" i="1"/>
  <c r="G715" i="1"/>
  <c r="G714" i="1"/>
  <c r="H714" i="1"/>
  <c r="G713" i="1"/>
  <c r="H713" i="1"/>
  <c r="H712" i="1"/>
  <c r="G712" i="1"/>
  <c r="G711" i="1"/>
  <c r="H711" i="1"/>
  <c r="G710" i="1"/>
  <c r="H710" i="1"/>
  <c r="G709" i="1"/>
  <c r="H709" i="1"/>
  <c r="H708" i="1"/>
  <c r="G708" i="1"/>
  <c r="H707" i="1"/>
  <c r="G707" i="1"/>
  <c r="H706" i="1"/>
  <c r="G706" i="1"/>
  <c r="H705" i="1"/>
  <c r="G705" i="1"/>
  <c r="H704" i="1"/>
  <c r="G704" i="1"/>
  <c r="G703" i="1"/>
  <c r="H703" i="1"/>
  <c r="G702" i="1"/>
  <c r="H702" i="1"/>
  <c r="G701" i="1"/>
  <c r="H701" i="1"/>
  <c r="G700" i="1"/>
  <c r="H700" i="1"/>
  <c r="G699" i="1"/>
  <c r="H699" i="1"/>
  <c r="G698" i="1"/>
  <c r="H698" i="1"/>
  <c r="G697" i="1"/>
  <c r="H697" i="1"/>
  <c r="H696" i="1"/>
  <c r="G696" i="1"/>
  <c r="H695" i="1"/>
  <c r="G695" i="1"/>
  <c r="G694" i="1"/>
  <c r="H694" i="1"/>
  <c r="G693" i="1"/>
  <c r="H693" i="1"/>
  <c r="G692" i="1"/>
  <c r="H692" i="1"/>
  <c r="G691" i="1"/>
  <c r="H691" i="1"/>
  <c r="G690" i="1"/>
  <c r="H690" i="1"/>
  <c r="H689" i="1"/>
  <c r="G689" i="1"/>
  <c r="G688" i="1"/>
  <c r="H688" i="1"/>
  <c r="G687" i="1"/>
  <c r="H687" i="1"/>
  <c r="G686" i="1"/>
  <c r="H686" i="1"/>
  <c r="G685" i="1"/>
  <c r="H685" i="1"/>
  <c r="H684" i="1"/>
  <c r="G684" i="1"/>
  <c r="H683" i="1"/>
  <c r="G683" i="1"/>
  <c r="H682" i="1"/>
  <c r="G682" i="1"/>
  <c r="H681" i="1"/>
  <c r="G681" i="1"/>
  <c r="H680" i="1"/>
  <c r="G680" i="1"/>
  <c r="H679" i="1"/>
  <c r="G679" i="1"/>
  <c r="G678" i="1"/>
  <c r="H678" i="1"/>
  <c r="H677" i="1"/>
  <c r="G677" i="1"/>
  <c r="G676" i="1"/>
  <c r="H676" i="1"/>
  <c r="G675" i="1"/>
  <c r="H675" i="1"/>
  <c r="G674" i="1"/>
  <c r="H674" i="1"/>
  <c r="G673" i="1"/>
  <c r="H673" i="1"/>
  <c r="G672" i="1"/>
  <c r="H672" i="1"/>
  <c r="G671" i="1"/>
  <c r="H671" i="1"/>
  <c r="H670" i="1"/>
  <c r="G670" i="1"/>
  <c r="G669" i="1"/>
  <c r="H669" i="1"/>
  <c r="G668" i="1"/>
  <c r="H668" i="1"/>
  <c r="H667" i="1"/>
  <c r="G667" i="1"/>
  <c r="H666" i="1"/>
  <c r="G666" i="1"/>
  <c r="H665" i="1"/>
  <c r="G665" i="1"/>
  <c r="G664" i="1"/>
  <c r="H664" i="1"/>
  <c r="H663" i="1"/>
  <c r="G663" i="1"/>
  <c r="H662" i="1"/>
  <c r="G662" i="1"/>
  <c r="G660" i="1"/>
  <c r="H660" i="1"/>
  <c r="H659" i="1"/>
  <c r="G659" i="1"/>
  <c r="H658" i="1"/>
  <c r="G658" i="1"/>
  <c r="G657" i="1"/>
  <c r="H657" i="1"/>
  <c r="H656" i="1"/>
  <c r="G656" i="1"/>
  <c r="H655" i="1"/>
  <c r="G655" i="1"/>
  <c r="H654" i="1"/>
  <c r="G654" i="1"/>
  <c r="H653" i="1"/>
  <c r="G653" i="1"/>
  <c r="H652" i="1"/>
  <c r="G652" i="1"/>
  <c r="H651" i="1"/>
  <c r="G651" i="1"/>
  <c r="H650" i="1"/>
  <c r="G650" i="1"/>
  <c r="H649" i="1"/>
  <c r="G649" i="1"/>
  <c r="G648" i="1"/>
  <c r="H648" i="1"/>
  <c r="G647" i="1"/>
  <c r="H647" i="1"/>
  <c r="G646" i="1"/>
  <c r="H646" i="1"/>
  <c r="H645" i="1"/>
  <c r="G645" i="1"/>
  <c r="H636" i="1"/>
  <c r="G636" i="1"/>
  <c r="H635" i="1"/>
  <c r="G635" i="1"/>
  <c r="H632" i="1"/>
  <c r="G632" i="1"/>
  <c r="H631" i="1"/>
  <c r="G631" i="1"/>
  <c r="G630" i="1"/>
  <c r="H630" i="1"/>
  <c r="G629" i="1"/>
  <c r="H629" i="1"/>
  <c r="H628" i="1"/>
  <c r="G628" i="1"/>
  <c r="G627" i="1"/>
  <c r="H627" i="1"/>
  <c r="H626" i="1"/>
  <c r="G626" i="1"/>
  <c r="G625" i="1"/>
  <c r="H625" i="1"/>
  <c r="G624" i="1"/>
  <c r="H624" i="1"/>
  <c r="G623" i="1"/>
  <c r="H623" i="1"/>
  <c r="H622" i="1"/>
  <c r="G622" i="1"/>
  <c r="H621" i="1"/>
  <c r="G621" i="1"/>
  <c r="G620" i="1"/>
  <c r="H620" i="1"/>
  <c r="G619" i="1"/>
  <c r="H619" i="1"/>
  <c r="G618" i="1"/>
  <c r="H618" i="1"/>
  <c r="G617" i="1"/>
  <c r="H617" i="1"/>
  <c r="G616" i="1"/>
  <c r="H616" i="1"/>
  <c r="G615" i="1"/>
  <c r="H615" i="1"/>
  <c r="H614" i="1"/>
  <c r="G614" i="1"/>
  <c r="G613" i="1"/>
  <c r="H613" i="1"/>
  <c r="H612" i="1"/>
  <c r="G612" i="1"/>
  <c r="G611" i="1"/>
  <c r="H611" i="1"/>
  <c r="G610" i="1"/>
  <c r="H610" i="1"/>
  <c r="G609" i="1"/>
  <c r="H609" i="1"/>
  <c r="G608" i="1"/>
  <c r="H608" i="1"/>
  <c r="H607" i="1"/>
  <c r="G607" i="1"/>
  <c r="H606" i="1"/>
  <c r="G606" i="1"/>
  <c r="H605" i="1"/>
  <c r="G605" i="1"/>
  <c r="G604" i="1"/>
  <c r="H604" i="1"/>
  <c r="G603" i="1"/>
  <c r="H603" i="1"/>
  <c r="H602" i="1"/>
  <c r="G602" i="1"/>
  <c r="H601" i="1"/>
  <c r="G601" i="1"/>
  <c r="H600" i="1"/>
  <c r="G600" i="1"/>
  <c r="H599" i="1"/>
  <c r="G599" i="1"/>
  <c r="H598" i="1"/>
  <c r="G598" i="1"/>
  <c r="H597" i="1"/>
  <c r="G597" i="1"/>
  <c r="H596" i="1"/>
  <c r="G596" i="1"/>
  <c r="H595" i="1"/>
  <c r="G595" i="1"/>
  <c r="H594" i="1"/>
  <c r="G594" i="1"/>
  <c r="H593" i="1"/>
  <c r="G593" i="1"/>
  <c r="G592" i="1"/>
  <c r="H592" i="1"/>
  <c r="H591" i="1"/>
  <c r="G591" i="1"/>
  <c r="H590" i="1"/>
  <c r="G590" i="1"/>
  <c r="H589" i="1"/>
  <c r="G589" i="1"/>
  <c r="G588" i="1"/>
  <c r="H588" i="1"/>
  <c r="G587" i="1"/>
  <c r="H587" i="1"/>
  <c r="H585" i="1"/>
  <c r="G585" i="1"/>
  <c r="H584" i="1"/>
  <c r="G584" i="1"/>
  <c r="H583" i="1"/>
  <c r="G583" i="1"/>
  <c r="H582" i="1"/>
  <c r="G582" i="1"/>
  <c r="H581" i="1"/>
  <c r="G581" i="1"/>
  <c r="H580" i="1"/>
  <c r="G580" i="1"/>
  <c r="G579" i="1"/>
  <c r="H579" i="1"/>
  <c r="H578" i="1"/>
  <c r="G578" i="1"/>
  <c r="G577" i="1"/>
  <c r="H577" i="1"/>
  <c r="H576" i="1"/>
  <c r="G576" i="1"/>
  <c r="G575" i="1"/>
  <c r="H575" i="1"/>
  <c r="G574" i="1"/>
  <c r="H574" i="1"/>
  <c r="G573" i="1"/>
  <c r="H573" i="1"/>
  <c r="G572" i="1"/>
  <c r="H572" i="1"/>
  <c r="H571" i="1"/>
  <c r="G571" i="1"/>
  <c r="G570" i="1"/>
  <c r="H570" i="1"/>
  <c r="G569" i="1"/>
  <c r="H569" i="1"/>
  <c r="H568" i="1"/>
  <c r="G568" i="1"/>
  <c r="G567" i="1"/>
  <c r="H567" i="1"/>
  <c r="G566" i="1"/>
  <c r="H566" i="1"/>
  <c r="G565" i="1"/>
  <c r="H565" i="1"/>
  <c r="G564" i="1"/>
  <c r="H564" i="1"/>
  <c r="G563" i="1"/>
  <c r="H563" i="1"/>
  <c r="H562" i="1"/>
  <c r="G562" i="1"/>
  <c r="H561" i="1"/>
  <c r="G561" i="1"/>
  <c r="H560" i="1"/>
  <c r="G560" i="1"/>
  <c r="H559" i="1"/>
  <c r="G559" i="1"/>
  <c r="H558" i="1"/>
  <c r="G558" i="1"/>
  <c r="H557" i="1"/>
  <c r="G557" i="1"/>
  <c r="H556" i="1"/>
  <c r="G556" i="1"/>
  <c r="H555" i="1"/>
  <c r="G555" i="1"/>
  <c r="G554" i="1"/>
  <c r="H554" i="1"/>
  <c r="H553" i="1"/>
  <c r="G553" i="1"/>
  <c r="H552" i="1"/>
  <c r="G552" i="1"/>
  <c r="H551" i="1"/>
  <c r="G551" i="1"/>
  <c r="G550" i="1"/>
  <c r="H550" i="1"/>
  <c r="H549" i="1"/>
  <c r="G549" i="1"/>
  <c r="G548" i="1"/>
  <c r="H548" i="1"/>
  <c r="H547" i="1"/>
  <c r="G547" i="1"/>
  <c r="G546" i="1"/>
  <c r="H546" i="1"/>
  <c r="G545" i="1"/>
  <c r="H545" i="1"/>
  <c r="G544" i="1"/>
  <c r="H544" i="1"/>
  <c r="H543" i="1"/>
  <c r="G543" i="1"/>
  <c r="G542" i="1"/>
  <c r="H542" i="1"/>
  <c r="H541" i="1"/>
  <c r="G541" i="1"/>
  <c r="H540" i="1"/>
  <c r="G540" i="1"/>
  <c r="H539" i="1"/>
  <c r="G539" i="1"/>
  <c r="H538" i="1"/>
  <c r="G538" i="1"/>
  <c r="H537" i="1"/>
  <c r="G537" i="1"/>
  <c r="G536" i="1"/>
  <c r="H536" i="1"/>
  <c r="G535" i="1"/>
  <c r="H535" i="1"/>
  <c r="H534" i="1"/>
  <c r="G534" i="1"/>
  <c r="G533" i="1"/>
  <c r="H533" i="1"/>
  <c r="G532" i="1"/>
  <c r="H532" i="1"/>
  <c r="G531" i="1"/>
  <c r="H531" i="1"/>
  <c r="H530" i="1"/>
  <c r="G530" i="1"/>
  <c r="H529" i="1"/>
  <c r="G529" i="1"/>
  <c r="H528" i="1"/>
  <c r="G528" i="1"/>
  <c r="H527" i="1"/>
  <c r="G527" i="1"/>
  <c r="G526" i="1"/>
  <c r="H526" i="1"/>
  <c r="G525" i="1"/>
  <c r="H525" i="1"/>
  <c r="H524" i="1"/>
  <c r="G524" i="1"/>
  <c r="H523" i="1"/>
  <c r="G523" i="1"/>
  <c r="G522" i="1"/>
  <c r="H522" i="1"/>
  <c r="H521" i="1"/>
  <c r="G521" i="1"/>
  <c r="H520" i="1"/>
  <c r="G520" i="1"/>
  <c r="H519" i="1"/>
  <c r="G519" i="1"/>
  <c r="H518" i="1"/>
  <c r="G518" i="1"/>
  <c r="H517" i="1"/>
  <c r="G517" i="1"/>
  <c r="H516" i="1"/>
  <c r="G516" i="1"/>
  <c r="G515" i="1"/>
  <c r="H515" i="1"/>
  <c r="H514" i="1"/>
  <c r="G514" i="1"/>
  <c r="H513" i="1"/>
  <c r="G513" i="1"/>
  <c r="H512" i="1"/>
  <c r="G512" i="1"/>
  <c r="G511" i="1"/>
  <c r="H511" i="1"/>
  <c r="H510" i="1"/>
  <c r="G510" i="1"/>
  <c r="G509" i="1"/>
  <c r="H509" i="1"/>
  <c r="G508" i="1"/>
  <c r="H508" i="1"/>
  <c r="H507" i="1"/>
  <c r="G507" i="1"/>
  <c r="G506" i="1"/>
  <c r="H506" i="1"/>
  <c r="G505" i="1"/>
  <c r="H505" i="1"/>
  <c r="G504" i="1"/>
  <c r="H504" i="1"/>
  <c r="G503" i="1"/>
  <c r="H503" i="1"/>
  <c r="H502" i="1"/>
  <c r="G502" i="1"/>
  <c r="H501" i="1"/>
  <c r="G501" i="1"/>
  <c r="H500" i="1"/>
  <c r="G500" i="1"/>
  <c r="H499" i="1"/>
  <c r="G499" i="1"/>
  <c r="H498" i="1"/>
  <c r="G498" i="1"/>
  <c r="G497" i="1"/>
  <c r="H497" i="1"/>
  <c r="H496" i="1"/>
  <c r="G496" i="1"/>
  <c r="H495" i="1"/>
  <c r="G495" i="1"/>
  <c r="G494" i="1"/>
  <c r="H494" i="1"/>
  <c r="G493" i="1"/>
  <c r="H493" i="1"/>
  <c r="G492" i="1"/>
  <c r="H492" i="1"/>
  <c r="H491" i="1"/>
  <c r="G491" i="1"/>
  <c r="G490" i="1"/>
  <c r="H490" i="1"/>
  <c r="H489" i="1"/>
  <c r="G489" i="1"/>
  <c r="G488" i="1"/>
  <c r="H488" i="1"/>
  <c r="H487" i="1"/>
  <c r="G487" i="1"/>
  <c r="G486" i="1"/>
  <c r="H486" i="1"/>
  <c r="G485" i="1"/>
  <c r="H485" i="1"/>
  <c r="H484" i="1"/>
  <c r="G484" i="1"/>
  <c r="H483" i="1"/>
  <c r="G483" i="1"/>
  <c r="H482" i="1"/>
  <c r="G482" i="1"/>
  <c r="G481" i="1"/>
  <c r="H481" i="1"/>
  <c r="G480" i="1"/>
  <c r="H480" i="1"/>
  <c r="H479" i="1"/>
  <c r="G479" i="1"/>
  <c r="G478" i="1"/>
  <c r="H478" i="1"/>
  <c r="G477" i="1"/>
  <c r="H477" i="1"/>
  <c r="H476" i="1"/>
  <c r="G476" i="1"/>
  <c r="H475" i="1"/>
  <c r="G475" i="1"/>
  <c r="H474" i="1"/>
  <c r="G474" i="1"/>
  <c r="G473" i="1"/>
  <c r="H473" i="1"/>
  <c r="G472" i="1"/>
  <c r="H472" i="1"/>
  <c r="G471" i="1"/>
  <c r="H471" i="1"/>
  <c r="G470" i="1"/>
  <c r="H470" i="1"/>
  <c r="H469" i="1"/>
  <c r="G469" i="1"/>
  <c r="G468" i="1"/>
  <c r="H468" i="1"/>
  <c r="G467" i="1"/>
  <c r="H467" i="1"/>
  <c r="G466" i="1"/>
  <c r="H466" i="1"/>
  <c r="G465" i="1"/>
  <c r="H465" i="1"/>
  <c r="G464" i="1"/>
  <c r="H464" i="1"/>
  <c r="G463" i="1"/>
  <c r="H463" i="1"/>
  <c r="G462" i="1"/>
  <c r="H462" i="1"/>
  <c r="H461" i="1"/>
  <c r="G461" i="1"/>
  <c r="G460" i="1"/>
  <c r="H460" i="1"/>
  <c r="H459" i="1"/>
  <c r="G459" i="1"/>
  <c r="H458" i="1"/>
  <c r="G458" i="1"/>
  <c r="H457" i="1"/>
  <c r="G457" i="1"/>
  <c r="G456" i="1"/>
  <c r="H456" i="1"/>
  <c r="G455" i="1"/>
  <c r="H455" i="1"/>
  <c r="H454" i="1"/>
  <c r="G454" i="1"/>
  <c r="G453" i="1"/>
  <c r="H453" i="1"/>
  <c r="G452" i="1"/>
  <c r="H452" i="1"/>
  <c r="H451" i="1"/>
  <c r="G451" i="1"/>
  <c r="G450" i="1"/>
  <c r="H450" i="1"/>
  <c r="H449" i="1"/>
  <c r="G449" i="1"/>
  <c r="G448" i="1"/>
  <c r="H448" i="1"/>
  <c r="G447" i="1"/>
  <c r="H447" i="1"/>
  <c r="G446" i="1"/>
  <c r="H446" i="1"/>
  <c r="G445" i="1"/>
  <c r="H445" i="1"/>
  <c r="G444" i="1"/>
  <c r="H444" i="1"/>
  <c r="H443" i="1"/>
  <c r="G443" i="1"/>
  <c r="H442" i="1"/>
  <c r="G442" i="1"/>
  <c r="G441" i="1"/>
  <c r="H441" i="1"/>
  <c r="G440" i="1"/>
  <c r="H440" i="1"/>
  <c r="H438" i="1"/>
  <c r="G438" i="1"/>
  <c r="H437" i="1"/>
  <c r="G437" i="1"/>
  <c r="H436" i="1"/>
  <c r="G436" i="1"/>
  <c r="H435" i="1"/>
  <c r="G435" i="1"/>
  <c r="G433" i="1"/>
  <c r="H433" i="1"/>
  <c r="H432" i="1"/>
  <c r="G432" i="1"/>
  <c r="H430" i="1"/>
  <c r="G430" i="1"/>
  <c r="H429" i="1"/>
  <c r="G429" i="1"/>
  <c r="H428" i="1"/>
  <c r="G428" i="1"/>
  <c r="G427" i="1"/>
  <c r="H427" i="1"/>
  <c r="H416" i="1"/>
  <c r="G416" i="1"/>
  <c r="H415" i="1"/>
  <c r="G415" i="1"/>
  <c r="G414" i="1"/>
  <c r="H414" i="1"/>
  <c r="G411" i="1"/>
  <c r="H411" i="1"/>
  <c r="H410" i="1"/>
  <c r="G410" i="1"/>
  <c r="G409" i="1"/>
  <c r="H409" i="1"/>
  <c r="G408" i="1"/>
  <c r="H408" i="1"/>
  <c r="G406" i="1"/>
  <c r="H406" i="1"/>
  <c r="G404" i="1"/>
  <c r="H404" i="1"/>
  <c r="H403" i="1"/>
  <c r="G403" i="1"/>
  <c r="H400" i="1"/>
  <c r="G400" i="1"/>
  <c r="H399" i="1"/>
  <c r="G399" i="1"/>
  <c r="H398" i="1"/>
  <c r="G398" i="1"/>
  <c r="G397" i="1"/>
  <c r="H397" i="1"/>
  <c r="H395" i="1"/>
  <c r="G395" i="1"/>
  <c r="G394" i="1"/>
  <c r="H394" i="1"/>
  <c r="G392" i="1"/>
  <c r="H392" i="1"/>
  <c r="H391" i="1"/>
  <c r="G391" i="1"/>
  <c r="H390" i="1"/>
  <c r="G390" i="1"/>
  <c r="H389" i="1"/>
  <c r="G389" i="1"/>
  <c r="H387" i="1"/>
  <c r="G387" i="1"/>
  <c r="G386" i="1"/>
  <c r="H386" i="1"/>
  <c r="G385" i="1"/>
  <c r="H385" i="1"/>
  <c r="H384" i="1"/>
  <c r="G384" i="1"/>
  <c r="G382" i="1"/>
  <c r="H382" i="1"/>
  <c r="H381" i="1"/>
  <c r="G381" i="1"/>
  <c r="H380" i="1"/>
  <c r="G380" i="1"/>
  <c r="H379" i="1"/>
  <c r="G379" i="1"/>
  <c r="H378" i="1"/>
  <c r="G378" i="1"/>
  <c r="G377" i="1"/>
  <c r="H377" i="1"/>
  <c r="G376" i="1"/>
  <c r="H376" i="1"/>
  <c r="G375" i="1"/>
  <c r="H375" i="1"/>
  <c r="G373" i="1"/>
  <c r="H373" i="1"/>
  <c r="G372" i="1"/>
  <c r="H372" i="1"/>
  <c r="G371" i="1"/>
  <c r="H371" i="1"/>
  <c r="G370" i="1"/>
  <c r="H370" i="1"/>
  <c r="H367" i="1"/>
  <c r="G367" i="1"/>
  <c r="H366" i="1"/>
  <c r="G366" i="1"/>
  <c r="H365" i="1"/>
  <c r="G365" i="1"/>
  <c r="H364" i="1"/>
  <c r="G364" i="1"/>
  <c r="G363" i="1"/>
  <c r="H363" i="1"/>
  <c r="G362" i="1"/>
  <c r="H362" i="1"/>
  <c r="H360" i="1"/>
  <c r="G360" i="1"/>
  <c r="H359" i="1"/>
  <c r="G359" i="1"/>
  <c r="H358" i="1"/>
  <c r="G358" i="1"/>
  <c r="G354" i="1"/>
  <c r="H354" i="1"/>
  <c r="G352" i="1"/>
  <c r="H352" i="1"/>
  <c r="H351" i="1"/>
  <c r="G351" i="1"/>
  <c r="H348" i="1"/>
  <c r="G348" i="1"/>
  <c r="H347" i="1"/>
  <c r="G347" i="1"/>
  <c r="H346" i="1"/>
  <c r="G346" i="1"/>
  <c r="G345" i="1"/>
  <c r="H345" i="1"/>
  <c r="H343" i="1"/>
  <c r="G343" i="1"/>
  <c r="H342" i="1"/>
  <c r="G342" i="1"/>
  <c r="H340" i="1"/>
  <c r="G340" i="1"/>
  <c r="H339" i="1"/>
  <c r="G339" i="1"/>
  <c r="H338" i="1"/>
  <c r="G338" i="1"/>
  <c r="H337" i="1"/>
  <c r="G337" i="1"/>
  <c r="G335" i="1"/>
  <c r="H335" i="1"/>
  <c r="G334" i="1"/>
  <c r="H334" i="1"/>
  <c r="G333" i="1"/>
  <c r="H333" i="1"/>
  <c r="G332" i="1"/>
  <c r="H332" i="1"/>
  <c r="G330" i="1"/>
  <c r="H330" i="1"/>
  <c r="H329" i="1"/>
  <c r="G329" i="1"/>
  <c r="G328" i="1"/>
  <c r="H328" i="1"/>
  <c r="H327" i="1"/>
  <c r="G327" i="1"/>
  <c r="G326" i="1"/>
  <c r="H326" i="1"/>
  <c r="H325" i="1"/>
  <c r="G325" i="1"/>
  <c r="H324" i="1"/>
  <c r="G324" i="1"/>
  <c r="H323" i="1"/>
  <c r="G323" i="1"/>
  <c r="G321" i="1"/>
  <c r="H321" i="1"/>
  <c r="G320" i="1"/>
  <c r="H320" i="1"/>
  <c r="G319" i="1"/>
  <c r="H319" i="1"/>
  <c r="G318" i="1"/>
  <c r="H318" i="1"/>
  <c r="G315" i="1"/>
  <c r="H315" i="1"/>
  <c r="G314" i="1"/>
  <c r="H314" i="1"/>
  <c r="H313" i="1"/>
  <c r="G313" i="1"/>
  <c r="G312" i="1"/>
  <c r="H312" i="1"/>
  <c r="H311" i="1"/>
  <c r="G311" i="1"/>
  <c r="G310" i="1"/>
  <c r="H310" i="1"/>
  <c r="G308" i="1"/>
  <c r="H308" i="1"/>
  <c r="H307" i="1"/>
  <c r="G307" i="1"/>
  <c r="H306" i="1"/>
  <c r="G306" i="1"/>
  <c r="G302" i="1"/>
  <c r="H302" i="1"/>
  <c r="G301" i="1"/>
  <c r="H301" i="1"/>
  <c r="G300" i="1"/>
  <c r="H300" i="1"/>
  <c r="H299" i="1"/>
  <c r="G299" i="1"/>
  <c r="G298" i="1"/>
  <c r="H298" i="1"/>
  <c r="H292" i="1"/>
  <c r="G292" i="1"/>
  <c r="H291" i="1"/>
  <c r="G291" i="1"/>
  <c r="H290" i="1"/>
  <c r="G290" i="1"/>
  <c r="H289" i="1"/>
  <c r="G289" i="1"/>
  <c r="H288" i="1"/>
  <c r="G288" i="1"/>
  <c r="G287" i="1"/>
  <c r="H287" i="1"/>
  <c r="H286" i="1"/>
  <c r="G286" i="1"/>
  <c r="G284" i="1"/>
  <c r="H284" i="1"/>
  <c r="H283" i="1"/>
  <c r="G283" i="1"/>
  <c r="H282" i="1"/>
  <c r="G282" i="1"/>
  <c r="G281" i="1"/>
  <c r="H281" i="1"/>
  <c r="G280" i="1"/>
  <c r="H280" i="1"/>
  <c r="H278" i="1"/>
  <c r="G278" i="1"/>
  <c r="G277" i="1"/>
  <c r="H277" i="1"/>
  <c r="H276" i="1"/>
  <c r="G276" i="1"/>
  <c r="G275" i="1"/>
  <c r="H275" i="1"/>
  <c r="H273" i="1"/>
  <c r="G273" i="1"/>
  <c r="H271" i="1"/>
  <c r="G271" i="1"/>
  <c r="G268" i="1"/>
  <c r="H268" i="1"/>
  <c r="G267" i="1"/>
  <c r="H267" i="1"/>
  <c r="H266" i="1"/>
  <c r="G266" i="1"/>
  <c r="G264" i="1"/>
  <c r="H264" i="1"/>
  <c r="H263" i="1"/>
  <c r="G263" i="1"/>
  <c r="G262" i="1"/>
  <c r="H262" i="1"/>
  <c r="H261" i="1"/>
  <c r="G261" i="1"/>
  <c r="G260" i="1"/>
  <c r="H260" i="1"/>
  <c r="G257" i="1"/>
  <c r="H257" i="1"/>
  <c r="G256" i="1"/>
  <c r="H256" i="1"/>
  <c r="G255" i="1"/>
  <c r="H255" i="1"/>
  <c r="H254" i="1"/>
  <c r="G254" i="1"/>
  <c r="H252" i="1"/>
  <c r="G252" i="1"/>
  <c r="H251" i="1"/>
  <c r="G251" i="1"/>
  <c r="H249" i="1"/>
  <c r="G249" i="1"/>
  <c r="H248" i="1"/>
  <c r="G248" i="1"/>
  <c r="H247" i="1"/>
  <c r="G247" i="1"/>
  <c r="G245" i="1"/>
  <c r="H245" i="1"/>
  <c r="H244" i="1"/>
  <c r="G244" i="1"/>
  <c r="H243" i="1"/>
  <c r="G243" i="1"/>
  <c r="H241" i="1"/>
  <c r="G241" i="1"/>
  <c r="G240" i="1"/>
  <c r="H240" i="1"/>
  <c r="G239" i="1"/>
  <c r="H239" i="1"/>
  <c r="H237" i="1"/>
  <c r="G237" i="1"/>
  <c r="G236" i="1"/>
  <c r="H236" i="1"/>
  <c r="H235" i="1"/>
  <c r="G235" i="1"/>
  <c r="G234" i="1"/>
  <c r="H234" i="1"/>
  <c r="G232" i="1"/>
  <c r="H232" i="1"/>
  <c r="G231" i="1"/>
  <c r="H231" i="1"/>
  <c r="H229" i="1"/>
  <c r="G229" i="1"/>
  <c r="G228" i="1"/>
  <c r="H228" i="1"/>
  <c r="H225" i="1"/>
  <c r="G225" i="1"/>
  <c r="H224" i="1"/>
  <c r="G224" i="1"/>
  <c r="H223" i="1"/>
  <c r="G223" i="1"/>
  <c r="H222" i="1"/>
  <c r="G222" i="1"/>
  <c r="G220" i="1"/>
  <c r="H220" i="1"/>
  <c r="G219" i="1"/>
  <c r="H219" i="1"/>
  <c r="H216" i="1"/>
  <c r="G216" i="1"/>
  <c r="H215" i="1"/>
  <c r="G215" i="1"/>
  <c r="H214" i="1"/>
  <c r="G214" i="1"/>
  <c r="G213" i="1"/>
  <c r="H213" i="1"/>
  <c r="H211" i="1"/>
  <c r="G211" i="1"/>
  <c r="H210" i="1"/>
  <c r="G210" i="1"/>
  <c r="H209" i="1"/>
  <c r="G209" i="1"/>
  <c r="H208" i="1"/>
  <c r="G208" i="1"/>
  <c r="H207" i="1"/>
  <c r="G207" i="1"/>
  <c r="G206" i="1"/>
  <c r="H206" i="1"/>
  <c r="H205" i="1"/>
  <c r="G205" i="1"/>
  <c r="G203" i="1"/>
  <c r="H203" i="1"/>
  <c r="G202" i="1"/>
  <c r="H202" i="1"/>
  <c r="G201" i="1"/>
  <c r="H201" i="1"/>
  <c r="G200" i="1"/>
  <c r="H200" i="1"/>
  <c r="G197" i="1"/>
  <c r="H197" i="1"/>
  <c r="G196" i="1"/>
  <c r="H196" i="1"/>
  <c r="G195" i="1"/>
  <c r="H195" i="1"/>
  <c r="G194" i="1"/>
  <c r="H194" i="1"/>
  <c r="G193" i="1"/>
  <c r="H193" i="1"/>
  <c r="H192" i="1"/>
  <c r="G192" i="1"/>
  <c r="G191" i="1"/>
  <c r="H191" i="1"/>
  <c r="H189" i="1"/>
  <c r="G189" i="1"/>
  <c r="G188" i="1"/>
  <c r="H188" i="1"/>
  <c r="H187" i="1"/>
  <c r="G187" i="1"/>
  <c r="H186" i="1"/>
  <c r="G186" i="1"/>
  <c r="H184" i="1"/>
  <c r="G184" i="1"/>
  <c r="G183" i="1"/>
  <c r="H183" i="1"/>
  <c r="G182" i="1"/>
  <c r="H182" i="1"/>
  <c r="G181" i="1"/>
  <c r="H181" i="1"/>
  <c r="G180" i="1"/>
  <c r="H180" i="1"/>
  <c r="G179" i="1"/>
  <c r="H179" i="1"/>
  <c r="G178" i="1"/>
  <c r="H178" i="1"/>
  <c r="G177" i="1"/>
  <c r="H177" i="1"/>
  <c r="H176" i="1"/>
  <c r="G176" i="1"/>
  <c r="G175" i="1"/>
  <c r="H175" i="1"/>
  <c r="G173" i="1"/>
  <c r="H173" i="1"/>
  <c r="G172" i="1"/>
  <c r="H172" i="1"/>
  <c r="H171" i="1"/>
  <c r="G171" i="1"/>
  <c r="G170" i="1"/>
  <c r="H170" i="1"/>
  <c r="G169" i="1"/>
  <c r="H169" i="1"/>
  <c r="H168" i="1"/>
  <c r="G168" i="1"/>
  <c r="G167" i="1"/>
  <c r="H167" i="1"/>
  <c r="G165" i="1"/>
  <c r="H165" i="1"/>
  <c r="G164" i="1"/>
  <c r="H164" i="1"/>
  <c r="G163" i="1"/>
  <c r="H163" i="1"/>
  <c r="G162" i="1"/>
  <c r="H162" i="1"/>
  <c r="G161" i="1"/>
  <c r="H161" i="1"/>
  <c r="H159" i="1"/>
  <c r="G159" i="1"/>
  <c r="G158" i="1"/>
  <c r="H158" i="1"/>
  <c r="G157" i="1"/>
  <c r="H157" i="1"/>
  <c r="G156" i="1"/>
  <c r="H156" i="1"/>
  <c r="G155" i="1"/>
  <c r="H155" i="1"/>
  <c r="G154" i="1"/>
  <c r="H154" i="1"/>
  <c r="H153" i="1"/>
  <c r="G153" i="1"/>
  <c r="G152" i="1"/>
  <c r="H152" i="1"/>
  <c r="H151" i="1"/>
  <c r="G151" i="1"/>
  <c r="H150" i="1"/>
  <c r="G150" i="1"/>
  <c r="H147" i="1"/>
  <c r="G147" i="1"/>
  <c r="H146" i="1"/>
  <c r="G146" i="1"/>
  <c r="H145" i="1"/>
  <c r="G145" i="1"/>
  <c r="H144" i="1"/>
  <c r="G144" i="1"/>
  <c r="H143" i="1"/>
  <c r="G143" i="1"/>
  <c r="G142" i="1"/>
  <c r="H142" i="1"/>
  <c r="H141" i="1"/>
  <c r="G141" i="1"/>
  <c r="H140" i="1"/>
  <c r="G140" i="1"/>
  <c r="H139" i="1"/>
  <c r="G139" i="1"/>
  <c r="G138" i="1"/>
  <c r="H138" i="1"/>
  <c r="H137" i="1"/>
  <c r="G137" i="1"/>
  <c r="H136" i="1"/>
  <c r="G136" i="1"/>
  <c r="H135" i="1"/>
  <c r="G135" i="1"/>
  <c r="H134" i="1"/>
  <c r="G134" i="1"/>
  <c r="G133" i="1"/>
  <c r="H133" i="1"/>
  <c r="G132" i="1"/>
  <c r="H132" i="1"/>
  <c r="H131" i="1"/>
  <c r="G131" i="1"/>
  <c r="H130" i="1"/>
  <c r="G130" i="1"/>
  <c r="H129" i="1"/>
  <c r="G129" i="1"/>
  <c r="H128" i="1"/>
  <c r="G128" i="1"/>
  <c r="H127" i="1"/>
  <c r="G127" i="1"/>
  <c r="H126" i="1"/>
  <c r="G126" i="1"/>
  <c r="G125" i="1"/>
  <c r="H125" i="1"/>
  <c r="G124" i="1"/>
  <c r="H124" i="1"/>
  <c r="G123" i="1"/>
  <c r="H123" i="1"/>
  <c r="H122" i="1"/>
  <c r="G122" i="1"/>
  <c r="H121" i="1"/>
  <c r="G121" i="1"/>
  <c r="G120" i="1"/>
  <c r="H120" i="1"/>
  <c r="G119" i="1"/>
  <c r="H119" i="1"/>
  <c r="G118" i="1"/>
  <c r="H118" i="1"/>
  <c r="G117" i="1"/>
  <c r="H117" i="1"/>
  <c r="G116" i="1"/>
  <c r="H116" i="1"/>
  <c r="G115" i="1"/>
  <c r="H115" i="1"/>
  <c r="G114" i="1"/>
  <c r="H114" i="1"/>
  <c r="G113" i="1"/>
  <c r="H113" i="1"/>
  <c r="G112" i="1"/>
  <c r="H112" i="1"/>
  <c r="H111" i="1"/>
  <c r="G111" i="1"/>
  <c r="G110" i="1"/>
  <c r="H110" i="1"/>
  <c r="G109" i="1"/>
  <c r="H109" i="1"/>
  <c r="G108" i="1"/>
  <c r="H108" i="1"/>
  <c r="G107" i="1"/>
  <c r="H107" i="1"/>
  <c r="H106" i="1"/>
  <c r="G106" i="1"/>
  <c r="G105" i="1"/>
  <c r="H105" i="1"/>
  <c r="H104" i="1"/>
  <c r="G104" i="1"/>
  <c r="H103" i="1"/>
  <c r="G103" i="1"/>
  <c r="H102" i="1"/>
  <c r="G102" i="1"/>
  <c r="H101" i="1"/>
  <c r="G101" i="1"/>
  <c r="G100" i="1"/>
  <c r="H100" i="1"/>
  <c r="G99" i="1"/>
  <c r="H99" i="1"/>
  <c r="G98" i="1"/>
  <c r="H98" i="1"/>
  <c r="G97" i="1"/>
  <c r="H97" i="1"/>
  <c r="G96" i="1"/>
  <c r="H96" i="1"/>
  <c r="G95" i="1"/>
  <c r="H95" i="1"/>
  <c r="H94" i="1"/>
  <c r="G94" i="1"/>
  <c r="H93" i="1"/>
  <c r="G93" i="1"/>
  <c r="H92" i="1"/>
  <c r="G92" i="1"/>
  <c r="H91" i="1"/>
  <c r="G91" i="1"/>
  <c r="G90" i="1"/>
  <c r="H90" i="1"/>
  <c r="G89" i="1"/>
  <c r="H89" i="1"/>
  <c r="G88" i="1"/>
  <c r="H88" i="1"/>
  <c r="G87" i="1"/>
  <c r="H87" i="1"/>
  <c r="G86" i="1"/>
  <c r="H86" i="1"/>
  <c r="G85" i="1"/>
  <c r="H85" i="1"/>
  <c r="G84" i="1"/>
  <c r="H84" i="1"/>
  <c r="H83" i="1"/>
  <c r="G83" i="1"/>
  <c r="G82" i="1"/>
  <c r="H82" i="1"/>
  <c r="G81" i="1"/>
  <c r="H81" i="1"/>
  <c r="G80" i="1"/>
  <c r="H80" i="1"/>
  <c r="H79" i="1"/>
  <c r="G79" i="1"/>
  <c r="G78" i="1"/>
  <c r="H78" i="1"/>
  <c r="G77" i="1"/>
  <c r="H77" i="1"/>
  <c r="H76" i="1"/>
  <c r="G76" i="1"/>
  <c r="G75" i="1"/>
  <c r="H75" i="1"/>
  <c r="G74" i="1"/>
  <c r="H74" i="1"/>
  <c r="H73" i="1"/>
  <c r="G73" i="1"/>
  <c r="G72" i="1"/>
  <c r="H72" i="1"/>
  <c r="G71" i="1"/>
  <c r="H71" i="1"/>
  <c r="G70" i="1"/>
  <c r="H70" i="1"/>
  <c r="G69" i="1"/>
  <c r="H69" i="1"/>
  <c r="G68" i="1"/>
  <c r="H68" i="1"/>
  <c r="G67" i="1"/>
  <c r="H67" i="1"/>
  <c r="G66" i="1"/>
  <c r="H66" i="1"/>
  <c r="G65" i="1"/>
  <c r="H65" i="1"/>
  <c r="G63" i="1"/>
  <c r="H63" i="1"/>
  <c r="H62" i="1"/>
  <c r="G62" i="1"/>
  <c r="H61" i="1"/>
  <c r="G61" i="1"/>
  <c r="G60" i="1"/>
  <c r="H60" i="1"/>
  <c r="G59" i="1"/>
  <c r="H59" i="1"/>
  <c r="G58" i="1"/>
  <c r="H58" i="1"/>
  <c r="H57" i="1"/>
  <c r="G57" i="1"/>
  <c r="H56" i="1"/>
  <c r="G56" i="1"/>
  <c r="G55" i="1"/>
  <c r="H55" i="1"/>
  <c r="H54" i="1"/>
  <c r="G54" i="1"/>
  <c r="H53" i="1"/>
  <c r="G53" i="1"/>
  <c r="G52" i="1"/>
  <c r="H52" i="1"/>
  <c r="G51" i="1"/>
  <c r="H51" i="1"/>
  <c r="G50" i="1"/>
  <c r="H50" i="1"/>
  <c r="H49" i="1"/>
  <c r="G49" i="1"/>
  <c r="H48" i="1"/>
  <c r="G48" i="1"/>
  <c r="H47" i="1"/>
  <c r="G47" i="1"/>
  <c r="H46" i="1"/>
  <c r="G46" i="1"/>
  <c r="G45" i="1"/>
  <c r="H45" i="1"/>
  <c r="H44" i="1"/>
  <c r="G44" i="1"/>
  <c r="H43" i="1"/>
  <c r="G43" i="1"/>
  <c r="H42" i="1"/>
  <c r="G42" i="1"/>
  <c r="G41" i="1"/>
  <c r="H41" i="1"/>
  <c r="H40" i="1"/>
  <c r="G40" i="1"/>
  <c r="G39" i="1"/>
  <c r="H39" i="1"/>
  <c r="G38" i="1"/>
  <c r="H38" i="1"/>
  <c r="H37" i="1"/>
  <c r="G37" i="1"/>
  <c r="G36" i="1"/>
  <c r="H36" i="1"/>
  <c r="H35" i="1"/>
  <c r="G35" i="1"/>
  <c r="H34" i="1"/>
  <c r="G34" i="1"/>
  <c r="H33" i="1"/>
  <c r="G33" i="1"/>
  <c r="H32" i="1"/>
  <c r="G32" i="1"/>
  <c r="H31" i="1"/>
  <c r="G31" i="1"/>
  <c r="G30" i="1"/>
  <c r="H30" i="1"/>
  <c r="G29" i="1"/>
  <c r="H29" i="1"/>
  <c r="H28" i="1"/>
  <c r="G28" i="1"/>
  <c r="G27" i="1"/>
  <c r="H27" i="1"/>
  <c r="H26" i="1"/>
  <c r="G26" i="1"/>
  <c r="H25" i="1"/>
  <c r="G25" i="1"/>
  <c r="H24" i="1"/>
  <c r="G24" i="1"/>
  <c r="H23" i="1"/>
  <c r="G23" i="1"/>
  <c r="H22" i="1"/>
  <c r="G22" i="1"/>
  <c r="H21" i="1"/>
  <c r="G21" i="1"/>
  <c r="H20" i="1"/>
  <c r="G20" i="1"/>
  <c r="G19" i="1"/>
  <c r="H19" i="1"/>
  <c r="H18" i="1"/>
  <c r="G18" i="1"/>
  <c r="H17" i="1"/>
  <c r="G17" i="1"/>
  <c r="G16" i="1"/>
  <c r="H16" i="1"/>
  <c r="G15" i="1"/>
  <c r="H15" i="1"/>
  <c r="G14" i="1"/>
  <c r="H14" i="1"/>
  <c r="G13" i="1"/>
  <c r="H13" i="1"/>
  <c r="G12" i="1"/>
  <c r="H12" i="1"/>
  <c r="H11" i="1"/>
  <c r="G11" i="1"/>
  <c r="G10" i="1"/>
  <c r="H10" i="1"/>
  <c r="G9" i="1"/>
  <c r="H9" i="1"/>
  <c r="H8" i="1"/>
  <c r="G8" i="1"/>
  <c r="H7" i="1"/>
  <c r="G7" i="1"/>
  <c r="G6" i="1"/>
  <c r="H6" i="1"/>
  <c r="H5" i="1"/>
  <c r="G5" i="1"/>
  <c r="G4" i="1"/>
  <c r="H4" i="1"/>
  <c r="G3" i="1"/>
  <c r="H3" i="1"/>
  <c r="G2" i="1"/>
  <c r="H2" i="1"/>
  <c r="B296" i="9"/>
  <c r="B266" i="9"/>
  <c r="B261" i="9"/>
  <c r="B260" i="9"/>
  <c r="B259" i="9"/>
  <c r="B254" i="9"/>
  <c r="B252" i="9"/>
  <c r="B251" i="9"/>
  <c r="B249" i="9"/>
  <c r="B248" i="9"/>
  <c r="B270" i="9"/>
  <c r="B242" i="9"/>
  <c r="B291" i="9"/>
  <c r="B282" i="9"/>
  <c r="B272" i="9"/>
  <c r="B271" i="9"/>
  <c r="B267" i="9"/>
  <c r="B244" i="9"/>
  <c r="B286" i="9"/>
  <c r="B278" i="9"/>
  <c r="B274" i="9"/>
  <c r="B234" i="9"/>
  <c r="F153" i="4" l="1"/>
  <c r="H24" i="9"/>
  <c r="C149" i="1"/>
  <c r="G24" i="9"/>
  <c r="E24" i="9" s="1"/>
  <c r="B24" i="9" s="1"/>
  <c r="D1259" i="1"/>
  <c r="E251" i="5"/>
  <c r="C1255" i="1"/>
  <c r="C1259" i="1"/>
  <c r="D44" i="8"/>
  <c r="K1481" i="9" s="1"/>
  <c r="C1583" i="1"/>
  <c r="G1681" i="1"/>
  <c r="H1681" i="1"/>
  <c r="H1629" i="1"/>
  <c r="G1629" i="1"/>
  <c r="C1628" i="1"/>
  <c r="D45" i="8"/>
  <c r="G1577" i="1"/>
  <c r="H1577" i="1"/>
  <c r="I35" i="3"/>
  <c r="D1571" i="1"/>
  <c r="H1572" i="1"/>
  <c r="G1572" i="1"/>
  <c r="C1571" i="1"/>
  <c r="H35" i="3"/>
  <c r="G1555" i="1"/>
  <c r="H1555" i="1"/>
  <c r="E5" i="7"/>
  <c r="D1539" i="1"/>
  <c r="G1539" i="1"/>
  <c r="H1539" i="1"/>
  <c r="G346" i="9"/>
  <c r="E346" i="9" s="1"/>
  <c r="C1538" i="1"/>
  <c r="H33" i="3"/>
  <c r="G1526" i="1"/>
  <c r="H1526" i="1"/>
  <c r="G1525" i="1"/>
  <c r="H1525" i="1"/>
  <c r="G1518" i="1"/>
  <c r="H1518" i="1"/>
  <c r="G1514" i="1"/>
  <c r="H1514" i="1"/>
  <c r="G1511" i="1"/>
  <c r="H1511" i="1"/>
  <c r="G1510" i="1"/>
  <c r="H1510" i="1"/>
  <c r="G1503" i="1"/>
  <c r="H1503" i="1"/>
  <c r="E141" i="6"/>
  <c r="D1485" i="1"/>
  <c r="F89" i="6"/>
  <c r="D141" i="6"/>
  <c r="C1485" i="1"/>
  <c r="G1495" i="1"/>
  <c r="H1495" i="1"/>
  <c r="G1301" i="1"/>
  <c r="H1301" i="1"/>
  <c r="G1300" i="1"/>
  <c r="H1300" i="1"/>
  <c r="G1295" i="1"/>
  <c r="H1295" i="1"/>
  <c r="G1281" i="1"/>
  <c r="H1281" i="1"/>
  <c r="G1278" i="1"/>
  <c r="H1278" i="1"/>
  <c r="G1268" i="1"/>
  <c r="H1268" i="1"/>
  <c r="G1264" i="1"/>
  <c r="H1264" i="1"/>
  <c r="G1260" i="1"/>
  <c r="H1260"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F640" i="4"/>
  <c r="C634" i="1"/>
  <c r="G439" i="1"/>
  <c r="H439" i="1"/>
  <c r="G434" i="1"/>
  <c r="H434" i="1"/>
  <c r="G431" i="1"/>
  <c r="H431" i="1"/>
  <c r="G426" i="1"/>
  <c r="H426" i="1"/>
  <c r="G425" i="1"/>
  <c r="H425" i="1"/>
  <c r="G424" i="1"/>
  <c r="H424" i="1"/>
  <c r="F639" i="4"/>
  <c r="C633" i="1"/>
  <c r="G423" i="1"/>
  <c r="H423" i="1"/>
  <c r="G422" i="1"/>
  <c r="H422" i="1"/>
  <c r="F648" i="4"/>
  <c r="C64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H309" i="1"/>
  <c r="G309" i="1"/>
  <c r="G305" i="1"/>
  <c r="H305" i="1"/>
  <c r="H304" i="1"/>
  <c r="G304" i="1"/>
  <c r="E643" i="4"/>
  <c r="D417" i="1"/>
  <c r="G303" i="1"/>
  <c r="H303" i="1"/>
  <c r="F417" i="4"/>
  <c r="C412" i="1"/>
  <c r="F422" i="4"/>
  <c r="D643" i="4"/>
  <c r="C417" i="1"/>
  <c r="G294" i="1"/>
  <c r="H294" i="1"/>
  <c r="G293" i="1"/>
  <c r="H293" i="1"/>
  <c r="G285" i="1"/>
  <c r="H285" i="1"/>
  <c r="G279" i="1"/>
  <c r="H279" i="1"/>
  <c r="G274" i="1"/>
  <c r="H274" i="1"/>
  <c r="G270" i="1"/>
  <c r="H270" i="1"/>
  <c r="G269" i="1"/>
  <c r="H269" i="1"/>
  <c r="G265" i="1"/>
  <c r="H265" i="1"/>
  <c r="G259" i="1"/>
  <c r="H259" i="1"/>
  <c r="G258" i="1"/>
  <c r="H258" i="1"/>
  <c r="G253" i="1"/>
  <c r="H253" i="1"/>
  <c r="H250" i="1"/>
  <c r="G250" i="1"/>
  <c r="G246" i="1"/>
  <c r="H246" i="1"/>
  <c r="H242" i="1"/>
  <c r="G242" i="1"/>
  <c r="G238" i="1"/>
  <c r="H238" i="1"/>
  <c r="G233" i="1"/>
  <c r="H233" i="1"/>
  <c r="H230" i="1"/>
  <c r="G230" i="1"/>
  <c r="G227" i="1"/>
  <c r="H227" i="1"/>
  <c r="G226" i="1"/>
  <c r="H226" i="1"/>
  <c r="G221" i="1"/>
  <c r="H221" i="1"/>
  <c r="G218" i="1"/>
  <c r="H218" i="1"/>
  <c r="G217" i="1"/>
  <c r="H217" i="1"/>
  <c r="G212" i="1"/>
  <c r="H212" i="1"/>
  <c r="G204" i="1"/>
  <c r="H204" i="1"/>
  <c r="G199" i="1"/>
  <c r="H199" i="1"/>
  <c r="G198" i="1"/>
  <c r="H198" i="1"/>
  <c r="G190" i="1"/>
  <c r="H190" i="1"/>
  <c r="G185" i="1"/>
  <c r="H185" i="1"/>
  <c r="G174" i="1"/>
  <c r="H174" i="1"/>
  <c r="D160" i="1"/>
  <c r="E152" i="4"/>
  <c r="G166" i="1"/>
  <c r="H166" i="1"/>
  <c r="F164" i="4"/>
  <c r="C160" i="1"/>
  <c r="D152" i="4"/>
  <c r="B207" i="9"/>
  <c r="E310" i="9"/>
  <c r="B310" i="9" s="1"/>
  <c r="I1548" i="1"/>
  <c r="I1546" i="1"/>
  <c r="I1542" i="1"/>
  <c r="I1580" i="1"/>
  <c r="I1573" i="1"/>
  <c r="I1570" i="1"/>
  <c r="I1557" i="1"/>
  <c r="I1568" i="1"/>
  <c r="I1560" i="1"/>
  <c r="I1559" i="1"/>
  <c r="I1558" i="1"/>
  <c r="E309" i="9"/>
  <c r="B309" i="9" s="1"/>
  <c r="I1565" i="1"/>
  <c r="I1564" i="1"/>
  <c r="B178" i="9"/>
  <c r="G344" i="9" l="1"/>
  <c r="E344" i="9" s="1"/>
  <c r="B344" i="9" s="1"/>
  <c r="G149" i="1"/>
  <c r="H149" i="1"/>
  <c r="G1259" i="1"/>
  <c r="E176" i="5"/>
  <c r="I25" i="3"/>
  <c r="D1255" i="1"/>
  <c r="F251" i="5"/>
  <c r="H1259" i="1"/>
  <c r="G1583" i="1"/>
  <c r="H1583" i="1"/>
  <c r="H19" i="9"/>
  <c r="E19" i="9" s="1"/>
  <c r="B19" i="9" s="1"/>
  <c r="C1621" i="1"/>
  <c r="I39" i="3"/>
  <c r="H1628" i="1"/>
  <c r="G1628" i="1"/>
  <c r="G343" i="9"/>
  <c r="E343" i="9" s="1"/>
  <c r="I40" i="3"/>
  <c r="C1622" i="1"/>
  <c r="H11" i="3"/>
  <c r="G1621" i="1"/>
  <c r="H1621" i="1"/>
  <c r="G1571" i="1"/>
  <c r="H1571" i="1"/>
  <c r="D1538" i="1"/>
  <c r="I33" i="3"/>
  <c r="E345" i="9"/>
  <c r="I10" i="3" s="1"/>
  <c r="B346" i="9"/>
  <c r="D1537" i="1"/>
  <c r="H9" i="3" s="1"/>
  <c r="I31" i="3"/>
  <c r="G348" i="9"/>
  <c r="E348" i="9" s="1"/>
  <c r="F141" i="6"/>
  <c r="C1537" i="1"/>
  <c r="H31" i="3"/>
  <c r="G1485" i="1"/>
  <c r="H1485" i="1"/>
  <c r="G634" i="1"/>
  <c r="H634" i="1"/>
  <c r="G633" i="1"/>
  <c r="H633" i="1"/>
  <c r="G642" i="1"/>
  <c r="H642" i="1"/>
  <c r="G641" i="1"/>
  <c r="H641" i="1"/>
  <c r="G413" i="1"/>
  <c r="H413" i="1"/>
  <c r="D637" i="1"/>
  <c r="G412" i="1"/>
  <c r="H412" i="1"/>
  <c r="F643" i="4"/>
  <c r="C637" i="1"/>
  <c r="G417" i="1"/>
  <c r="H417" i="1"/>
  <c r="E299" i="4"/>
  <c r="D148" i="1"/>
  <c r="I18" i="3"/>
  <c r="G160" i="1"/>
  <c r="H160" i="1"/>
  <c r="F152" i="4"/>
  <c r="D299" i="4"/>
  <c r="C148" i="1"/>
  <c r="H18" i="3"/>
  <c r="D1180" i="1" l="1"/>
  <c r="H299" i="9"/>
  <c r="E299" i="9" s="1"/>
  <c r="B299" i="9" s="1"/>
  <c r="F176" i="5"/>
  <c r="G306" i="9"/>
  <c r="E306" i="9" s="1"/>
  <c r="B306" i="9" s="1"/>
  <c r="G1255" i="1"/>
  <c r="H1255" i="1"/>
  <c r="B343" i="9"/>
  <c r="E342" i="9"/>
  <c r="I11" i="3" s="1"/>
  <c r="G1622" i="1"/>
  <c r="H1622" i="1"/>
  <c r="N3" i="9"/>
  <c r="B348" i="9"/>
  <c r="E347" i="9"/>
  <c r="G1537" i="1"/>
  <c r="H1537" i="1"/>
  <c r="I9" i="3"/>
  <c r="K3" i="9"/>
  <c r="G637" i="1"/>
  <c r="H637" i="1"/>
  <c r="E300" i="4"/>
  <c r="D296" i="1" s="1"/>
  <c r="E301" i="4"/>
  <c r="D297" i="1" s="1"/>
  <c r="E423" i="4"/>
  <c r="D295" i="1"/>
  <c r="F299" i="4"/>
  <c r="D300" i="4"/>
  <c r="D301" i="4"/>
  <c r="D423" i="4"/>
  <c r="C295" i="1"/>
  <c r="G148" i="1"/>
  <c r="H148" i="1"/>
  <c r="G1538" i="1"/>
  <c r="H1538" i="1"/>
  <c r="G1180" i="1" l="1"/>
  <c r="H1180" i="1"/>
  <c r="H8" i="3"/>
  <c r="M3" i="9" s="1"/>
  <c r="E424" i="4"/>
  <c r="H20" i="9"/>
  <c r="E425" i="4"/>
  <c r="D420" i="1" s="1"/>
  <c r="E644" i="4"/>
  <c r="D418" i="1"/>
  <c r="F300" i="4"/>
  <c r="C296" i="1"/>
  <c r="F301" i="4"/>
  <c r="C297" i="1"/>
  <c r="D424" i="4"/>
  <c r="G20" i="9"/>
  <c r="F423" i="4"/>
  <c r="D425" i="4"/>
  <c r="D644" i="4"/>
  <c r="C418" i="1"/>
  <c r="G295" i="1"/>
  <c r="H295" i="1"/>
  <c r="G334" i="9" l="1"/>
  <c r="H334" i="9"/>
  <c r="E645" i="4"/>
  <c r="E646" i="4"/>
  <c r="D638" i="1"/>
  <c r="G296" i="1"/>
  <c r="H296" i="1"/>
  <c r="G297" i="1"/>
  <c r="H297" i="1"/>
  <c r="C419" i="1"/>
  <c r="F424" i="4"/>
  <c r="F425" i="4"/>
  <c r="C420" i="1"/>
  <c r="D645" i="4"/>
  <c r="F644" i="4"/>
  <c r="D646" i="4"/>
  <c r="C638" i="1"/>
  <c r="G418" i="1"/>
  <c r="H418" i="1"/>
  <c r="E20" i="9"/>
  <c r="B20" i="9" s="1"/>
  <c r="D419" i="1"/>
  <c r="E334" i="9" l="1"/>
  <c r="B334" i="9" s="1"/>
  <c r="D639" i="1"/>
  <c r="E649" i="4"/>
  <c r="E650" i="4"/>
  <c r="D640" i="1"/>
  <c r="G419" i="1"/>
  <c r="H419" i="1"/>
  <c r="G420" i="1"/>
  <c r="H420" i="1"/>
  <c r="C639" i="1"/>
  <c r="D649" i="4"/>
  <c r="F645" i="4"/>
  <c r="F646" i="4"/>
  <c r="D650" i="4"/>
  <c r="C640" i="1"/>
  <c r="G638" i="1"/>
  <c r="H638" i="1"/>
  <c r="E298" i="9" l="1"/>
  <c r="I8" i="3" s="1"/>
  <c r="D643" i="1"/>
  <c r="I19" i="3"/>
  <c r="D644" i="1"/>
  <c r="I20" i="3"/>
  <c r="G639" i="1"/>
  <c r="H639" i="1"/>
  <c r="G297" i="9"/>
  <c r="E297" i="9" s="1"/>
  <c r="B297" i="9" s="1"/>
  <c r="F649" i="4"/>
  <c r="C643" i="1"/>
  <c r="H7" i="3" s="1"/>
  <c r="H19" i="3"/>
  <c r="F650" i="4"/>
  <c r="C644" i="1"/>
  <c r="H20" i="3"/>
  <c r="G640" i="1"/>
  <c r="H640" i="1"/>
  <c r="J3" i="9" l="1"/>
  <c r="G643" i="1"/>
  <c r="H643" i="1"/>
  <c r="G644" i="1"/>
  <c r="H644" i="1"/>
  <c r="I17" i="9" l="1"/>
  <c r="H17" i="9"/>
  <c r="G17" i="9"/>
  <c r="M16" i="9"/>
  <c r="L16" i="9"/>
  <c r="H16" i="9"/>
  <c r="G16" i="9"/>
  <c r="M15" i="9"/>
  <c r="L15" i="9"/>
  <c r="H15" i="9"/>
  <c r="G15" i="9"/>
  <c r="J17" i="9"/>
  <c r="G21" i="9"/>
  <c r="G22" i="9"/>
  <c r="J10" i="9"/>
  <c r="J8" i="9"/>
  <c r="I8" i="9"/>
  <c r="K7" i="9"/>
  <c r="I7" i="9"/>
  <c r="K6" i="9"/>
  <c r="J6" i="9"/>
  <c r="I6" i="9"/>
  <c r="K5" i="9"/>
  <c r="J5" i="9"/>
  <c r="I5" i="9"/>
  <c r="H21" i="9"/>
  <c r="H22" i="9"/>
  <c r="I12" i="9"/>
  <c r="K11" i="9"/>
  <c r="J11" i="9"/>
  <c r="K10" i="9"/>
  <c r="K9" i="9"/>
  <c r="J9" i="9"/>
  <c r="I9" i="9"/>
  <c r="K8" i="9"/>
  <c r="J7" i="9"/>
  <c r="I11" i="9"/>
  <c r="K13" i="9"/>
  <c r="J13" i="9"/>
  <c r="I13" i="9"/>
  <c r="K12" i="9"/>
  <c r="J12" i="9"/>
  <c r="G18" i="9"/>
  <c r="H18" i="9"/>
  <c r="H295" i="9"/>
  <c r="L293" i="9"/>
  <c r="F293" i="9" s="1"/>
  <c r="G295" i="9"/>
  <c r="E16" i="9" l="1"/>
  <c r="F15" i="9"/>
  <c r="E5" i="9"/>
  <c r="B5" i="9" s="1"/>
  <c r="E13" i="9"/>
  <c r="B13" i="9" s="1"/>
  <c r="F16" i="9"/>
  <c r="E6" i="9"/>
  <c r="B6" i="9" s="1"/>
  <c r="E15" i="9"/>
  <c r="E9" i="9"/>
  <c r="B9" i="9" s="1"/>
  <c r="E295" i="9"/>
  <c r="B295" i="9" s="1"/>
  <c r="E17" i="9"/>
  <c r="E21" i="9"/>
  <c r="B21" i="9" s="1"/>
  <c r="E22" i="9"/>
  <c r="B22" i="9" s="1"/>
  <c r="E10" i="9"/>
  <c r="B10" i="9" s="1"/>
  <c r="E8" i="9"/>
  <c r="B8" i="9" s="1"/>
  <c r="E18" i="9"/>
  <c r="B18" i="9" s="1"/>
  <c r="F23" i="9"/>
  <c r="B293" i="9"/>
  <c r="E7" i="9"/>
  <c r="E12" i="9"/>
  <c r="B12" i="9" s="1"/>
  <c r="E11" i="9"/>
  <c r="B11" i="9" s="1"/>
  <c r="E23" i="9" l="1"/>
  <c r="I7" i="3" s="1"/>
  <c r="B15" i="9"/>
  <c r="F14" i="9"/>
  <c r="F3" i="9" s="1"/>
  <c r="B16" i="9"/>
  <c r="B17" i="9"/>
  <c r="E14" i="9"/>
  <c r="I13" i="3" s="1"/>
  <c r="B7" i="9"/>
  <c r="E4" i="9"/>
  <c r="E3" i="9" l="1"/>
</calcChain>
</file>

<file path=xl/sharedStrings.xml><?xml version="1.0" encoding="utf-8"?>
<sst xmlns="http://schemas.openxmlformats.org/spreadsheetml/2006/main" count="4733" uniqueCount="3656">
  <si>
    <t>Obveznik:</t>
  </si>
  <si>
    <t>27601 - GRAD KARLOVAC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</si>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</sst>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73233069.030000001</v>
      </c>
      <c r="D2" s="7">
        <f>'PR-RAS'!E6</f>
        <v>79458202.399999991</v>
      </c>
      <c r="E2" s="7">
        <v>0</v>
      </c>
      <c r="F2" s="7">
        <v>0</v>
      </c>
      <c r="G2" s="8">
        <f t="shared" ref="G2:G274" si="0">(B2/1000)*(C2*1+D2*2)</f>
        <v>232149.47383</v>
      </c>
      <c r="H2" s="8">
        <f t="shared" ref="H2:H274" si="1">ABS(C2-ROUND(C2,0))+ABS(D2-ROUND(D2,0))</f>
        <v>0.42999999225139618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32471725.559999999</v>
      </c>
      <c r="D3" s="2">
        <f>'PR-RAS'!E7</f>
        <v>35964083.619999997</v>
      </c>
      <c r="E3" s="2">
        <v>0</v>
      </c>
      <c r="F3" s="2">
        <v>0</v>
      </c>
      <c r="G3" s="3">
        <f t="shared" si="0"/>
        <v>208799.7856</v>
      </c>
      <c r="H3" s="3">
        <f t="shared" si="1"/>
        <v>0.82000000402331352</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30859960.32</v>
      </c>
      <c r="D4" s="2">
        <f>'PR-RAS'!E8</f>
        <v>33942122.109999992</v>
      </c>
      <c r="E4" s="2">
        <v>0</v>
      </c>
      <c r="F4" s="2">
        <v>0</v>
      </c>
      <c r="G4" s="3">
        <f t="shared" si="0"/>
        <v>296232.61361999996</v>
      </c>
      <c r="H4" s="3">
        <f t="shared" si="1"/>
        <v>0.42999999225139618</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28180926.890000001</v>
      </c>
      <c r="D5" s="2">
        <f>'PR-RAS'!E9</f>
        <v>31872104.59</v>
      </c>
      <c r="E5" s="2">
        <v>0</v>
      </c>
      <c r="F5" s="2">
        <v>0</v>
      </c>
      <c r="G5" s="3">
        <f t="shared" si="0"/>
        <v>367700.54427999997</v>
      </c>
      <c r="H5" s="3">
        <f t="shared" si="1"/>
        <v>0.51999999955296516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1655006.58</v>
      </c>
      <c r="D6" s="2">
        <f>'PR-RAS'!E10</f>
        <v>1778733.63</v>
      </c>
      <c r="E6" s="2">
        <v>0</v>
      </c>
      <c r="F6" s="2">
        <v>0</v>
      </c>
      <c r="G6" s="3">
        <f t="shared" si="0"/>
        <v>26062.369200000001</v>
      </c>
      <c r="H6" s="3">
        <f t="shared" si="1"/>
        <v>0.7900000000372529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723519.42</v>
      </c>
      <c r="D7" s="2">
        <f>'PR-RAS'!E11</f>
        <v>829999.41</v>
      </c>
      <c r="E7" s="2">
        <v>0</v>
      </c>
      <c r="F7" s="2">
        <v>0</v>
      </c>
      <c r="G7" s="3">
        <f t="shared" si="0"/>
        <v>14301.109440000002</v>
      </c>
      <c r="H7" s="3">
        <f t="shared" si="1"/>
        <v>0.83000000007450581</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2324273.29</v>
      </c>
      <c r="D8" s="2">
        <f>'PR-RAS'!E12</f>
        <v>2443848.62</v>
      </c>
      <c r="E8" s="2">
        <v>0</v>
      </c>
      <c r="F8" s="2">
        <v>0</v>
      </c>
      <c r="G8" s="3">
        <f t="shared" si="0"/>
        <v>50483.793710000005</v>
      </c>
      <c r="H8" s="3">
        <f t="shared" si="1"/>
        <v>0.66999999992549419</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323288.96999999997</v>
      </c>
      <c r="D9" s="2">
        <f>'PR-RAS'!E13</f>
        <v>0</v>
      </c>
      <c r="E9" s="2">
        <v>0</v>
      </c>
      <c r="F9" s="2">
        <v>0</v>
      </c>
      <c r="G9" s="3">
        <f t="shared" si="0"/>
        <v>2586.31176</v>
      </c>
      <c r="H9" s="3">
        <f t="shared" si="1"/>
        <v>3.0000000027939677E-2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984.09</v>
      </c>
      <c r="D10" s="2">
        <f>'PR-RAS'!E14</f>
        <v>0</v>
      </c>
      <c r="E10" s="2">
        <v>0</v>
      </c>
      <c r="F10" s="2">
        <v>0</v>
      </c>
      <c r="G10" s="3">
        <f t="shared" si="0"/>
        <v>8.8568099999999994</v>
      </c>
      <c r="H10" s="3">
        <f t="shared" si="1"/>
        <v>9.0000000000031832E-2</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2348038.92</v>
      </c>
      <c r="D11" s="2">
        <f>'PR-RAS'!E15</f>
        <v>2982564.14</v>
      </c>
      <c r="E11" s="2">
        <v>0</v>
      </c>
      <c r="F11" s="2">
        <v>0</v>
      </c>
      <c r="G11" s="3">
        <f t="shared" si="0"/>
        <v>83131.672000000006</v>
      </c>
      <c r="H11" s="3">
        <f t="shared" si="1"/>
        <v>0.22000000020489097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1279866.06</v>
      </c>
      <c r="D19" s="2">
        <f>'PR-RAS'!E23</f>
        <v>1643061.9200000002</v>
      </c>
      <c r="E19" s="2">
        <v>0</v>
      </c>
      <c r="F19" s="2">
        <v>0</v>
      </c>
      <c r="G19" s="3">
        <f t="shared" si="0"/>
        <v>82187.818199999994</v>
      </c>
      <c r="H19" s="3">
        <f t="shared" si="1"/>
        <v>0.13999999989755452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42881.94</v>
      </c>
      <c r="D20" s="2">
        <f>'PR-RAS'!E24</f>
        <v>92281.31</v>
      </c>
      <c r="E20" s="2">
        <v>0</v>
      </c>
      <c r="F20" s="2">
        <v>0</v>
      </c>
      <c r="G20" s="3">
        <f t="shared" si="0"/>
        <v>4321.4466400000001</v>
      </c>
      <c r="H20" s="3">
        <f t="shared" si="1"/>
        <v>0.36999999999534339</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1236984.1200000001</v>
      </c>
      <c r="D23" s="2">
        <f>'PR-RAS'!E27</f>
        <v>1550780.61</v>
      </c>
      <c r="E23" s="2">
        <v>0</v>
      </c>
      <c r="F23" s="2">
        <v>0</v>
      </c>
      <c r="G23" s="3">
        <f t="shared" si="0"/>
        <v>95447.997479999991</v>
      </c>
      <c r="H23" s="3">
        <f t="shared" si="1"/>
        <v>0.51000000000931323</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331899.18</v>
      </c>
      <c r="D25" s="2">
        <f>'PR-RAS'!E29</f>
        <v>378899.59</v>
      </c>
      <c r="E25" s="2">
        <v>0</v>
      </c>
      <c r="F25" s="2">
        <v>0</v>
      </c>
      <c r="G25" s="3">
        <f t="shared" si="0"/>
        <v>26152.760640000004</v>
      </c>
      <c r="H25" s="3">
        <f t="shared" si="1"/>
        <v>0.58999999996740371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331899.18</v>
      </c>
      <c r="D27" s="2">
        <f>'PR-RAS'!E31</f>
        <v>377865.45</v>
      </c>
      <c r="E27" s="2">
        <v>0</v>
      </c>
      <c r="F27" s="2">
        <v>0</v>
      </c>
      <c r="G27" s="3">
        <f t="shared" si="0"/>
        <v>28278.382079999999</v>
      </c>
      <c r="H27" s="3">
        <f t="shared" si="1"/>
        <v>0.63000000000465661</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1034.1400000000001</v>
      </c>
      <c r="E29" s="2">
        <v>0</v>
      </c>
      <c r="F29" s="2">
        <v>0</v>
      </c>
      <c r="G29" s="3">
        <f t="shared" si="0"/>
        <v>57.911840000000005</v>
      </c>
      <c r="H29" s="3">
        <f t="shared" si="1"/>
        <v>0.14000000000010004</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26265153.659999996</v>
      </c>
      <c r="D45" s="2">
        <f>'PR-RAS'!E49</f>
        <v>27987278.639999997</v>
      </c>
      <c r="E45" s="2">
        <v>0</v>
      </c>
      <c r="F45" s="2">
        <v>0</v>
      </c>
      <c r="G45" s="3">
        <f t="shared" si="0"/>
        <v>3618547.2813599999</v>
      </c>
      <c r="H45" s="3">
        <f t="shared" si="1"/>
        <v>0.70000000670552254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4050</v>
      </c>
      <c r="D49" s="2">
        <f>'PR-RAS'!E53</f>
        <v>0</v>
      </c>
      <c r="E49" s="2">
        <v>0</v>
      </c>
      <c r="F49" s="2">
        <v>0</v>
      </c>
      <c r="G49" s="3">
        <f t="shared" si="0"/>
        <v>194.4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4050</v>
      </c>
      <c r="D50" s="2">
        <f>'PR-RAS'!E54</f>
        <v>0</v>
      </c>
      <c r="E50" s="2">
        <v>0</v>
      </c>
      <c r="F50" s="2">
        <v>0</v>
      </c>
      <c r="G50" s="3">
        <f t="shared" si="0"/>
        <v>198.45000000000002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1428597.3</v>
      </c>
      <c r="D54" s="2">
        <f>'PR-RAS'!E58</f>
        <v>1742057.21</v>
      </c>
      <c r="E54" s="2">
        <v>0</v>
      </c>
      <c r="F54" s="2">
        <v>0</v>
      </c>
      <c r="G54" s="3">
        <f t="shared" si="0"/>
        <v>260373.72115999999</v>
      </c>
      <c r="H54" s="3">
        <f t="shared" si="1"/>
        <v>0.51000000000931323</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938488.77</v>
      </c>
      <c r="D55" s="2">
        <f>'PR-RAS'!E59</f>
        <v>1304378.9099999999</v>
      </c>
      <c r="E55" s="2">
        <v>0</v>
      </c>
      <c r="F55" s="2">
        <v>0</v>
      </c>
      <c r="G55" s="3">
        <f t="shared" si="0"/>
        <v>191551.31586</v>
      </c>
      <c r="H55" s="3">
        <f t="shared" si="1"/>
        <v>0.32000000006519258</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490108.53</v>
      </c>
      <c r="D56" s="2">
        <f>'PR-RAS'!E60</f>
        <v>437678.3</v>
      </c>
      <c r="E56" s="2">
        <v>0</v>
      </c>
      <c r="F56" s="2">
        <v>0</v>
      </c>
      <c r="G56" s="3">
        <f t="shared" si="0"/>
        <v>75100.582149999987</v>
      </c>
      <c r="H56" s="3">
        <f t="shared" si="1"/>
        <v>0.76999999996041879</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1364784.95</v>
      </c>
      <c r="D57" s="2">
        <f>'PR-RAS'!E61</f>
        <v>1689330.64</v>
      </c>
      <c r="E57" s="2">
        <v>0</v>
      </c>
      <c r="F57" s="2">
        <v>0</v>
      </c>
      <c r="G57" s="3">
        <f t="shared" si="0"/>
        <v>265632.98887999996</v>
      </c>
      <c r="H57" s="3">
        <f t="shared" si="1"/>
        <v>0.41000000014901161</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32296.9</v>
      </c>
      <c r="D58" s="2">
        <f>'PR-RAS'!E62</f>
        <v>20700.900000000001</v>
      </c>
      <c r="E58" s="2">
        <v>0</v>
      </c>
      <c r="F58" s="2">
        <v>0</v>
      </c>
      <c r="G58" s="3">
        <f t="shared" si="0"/>
        <v>4200.8259000000007</v>
      </c>
      <c r="H58" s="3">
        <f t="shared" si="1"/>
        <v>0.19999999999708962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1332488.05</v>
      </c>
      <c r="D59" s="2">
        <f>'PR-RAS'!E63</f>
        <v>1668629.74</v>
      </c>
      <c r="E59" s="2">
        <v>0</v>
      </c>
      <c r="F59" s="2">
        <v>0</v>
      </c>
      <c r="G59" s="3">
        <f t="shared" si="0"/>
        <v>270845.35674000002</v>
      </c>
      <c r="H59" s="3">
        <f t="shared" si="1"/>
        <v>0.31000000005587935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1364635.83</v>
      </c>
      <c r="D60" s="2">
        <f>'PR-RAS'!E64</f>
        <v>1375266.2</v>
      </c>
      <c r="E60" s="2">
        <v>0</v>
      </c>
      <c r="F60" s="2">
        <v>0</v>
      </c>
      <c r="G60" s="3">
        <f t="shared" si="0"/>
        <v>242794.92556999999</v>
      </c>
      <c r="H60" s="3">
        <f t="shared" si="1"/>
        <v>0.36999999987892807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1364635.83</v>
      </c>
      <c r="D61" s="2">
        <f>'PR-RAS'!E65</f>
        <v>1181505.3999999999</v>
      </c>
      <c r="E61" s="2">
        <v>0</v>
      </c>
      <c r="F61" s="2">
        <v>0</v>
      </c>
      <c r="G61" s="3">
        <f t="shared" si="0"/>
        <v>223658.79779999997</v>
      </c>
      <c r="H61" s="3">
        <f t="shared" si="1"/>
        <v>0.56999999983236194</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193760.8</v>
      </c>
      <c r="E62" s="2">
        <v>0</v>
      </c>
      <c r="F62" s="2">
        <v>0</v>
      </c>
      <c r="G62" s="3">
        <f t="shared" si="0"/>
        <v>23638.817599999998</v>
      </c>
      <c r="H62" s="3">
        <f t="shared" si="1"/>
        <v>0.20000000001164153</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16247000.609999999</v>
      </c>
      <c r="D64" s="2">
        <f>'PR-RAS'!E68</f>
        <v>17194447.229999997</v>
      </c>
      <c r="E64" s="2">
        <v>0</v>
      </c>
      <c r="F64" s="2">
        <v>0</v>
      </c>
      <c r="G64" s="3">
        <f t="shared" si="0"/>
        <v>3190061.3894099994</v>
      </c>
      <c r="H64" s="3">
        <f t="shared" si="1"/>
        <v>0.61999999731779099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15875351.83</v>
      </c>
      <c r="D65" s="2">
        <f>'PR-RAS'!E69</f>
        <v>16832648.989999998</v>
      </c>
      <c r="E65" s="2">
        <v>0</v>
      </c>
      <c r="F65" s="2">
        <v>0</v>
      </c>
      <c r="G65" s="3">
        <f t="shared" si="0"/>
        <v>3170601.5878399997</v>
      </c>
      <c r="H65" s="3">
        <f t="shared" si="1"/>
        <v>0.18000000156462193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371648.78</v>
      </c>
      <c r="D66" s="2">
        <f>'PR-RAS'!E70</f>
        <v>361798.24</v>
      </c>
      <c r="E66" s="2">
        <v>0</v>
      </c>
      <c r="F66" s="2">
        <v>0</v>
      </c>
      <c r="G66" s="3">
        <f t="shared" si="0"/>
        <v>71190.941900000005</v>
      </c>
      <c r="H66" s="3">
        <f t="shared" si="1"/>
        <v>0.4599999999627471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5856084.9699999997</v>
      </c>
      <c r="D70" s="2">
        <f>'PR-RAS'!E74</f>
        <v>5986177.3600000003</v>
      </c>
      <c r="E70" s="2">
        <v>0</v>
      </c>
      <c r="F70" s="2">
        <v>0</v>
      </c>
      <c r="G70" s="3">
        <f t="shared" si="0"/>
        <v>1230162.3386100002</v>
      </c>
      <c r="H70" s="3">
        <f t="shared" si="1"/>
        <v>0.39000000059604645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690044.5</v>
      </c>
      <c r="D71" s="2">
        <f>'PR-RAS'!E75</f>
        <v>737142.11</v>
      </c>
      <c r="E71" s="2">
        <v>0</v>
      </c>
      <c r="F71" s="2">
        <v>0</v>
      </c>
      <c r="G71" s="3">
        <f t="shared" si="0"/>
        <v>151503.0104</v>
      </c>
      <c r="H71" s="3">
        <f t="shared" si="1"/>
        <v>0.60999999998603016</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5166040.47</v>
      </c>
      <c r="D72" s="2">
        <f>'PR-RAS'!E76</f>
        <v>5249035.25</v>
      </c>
      <c r="E72" s="2">
        <v>0</v>
      </c>
      <c r="F72" s="2">
        <v>0</v>
      </c>
      <c r="G72" s="3">
        <f t="shared" si="0"/>
        <v>1112151.8788699999</v>
      </c>
      <c r="H72" s="3">
        <f t="shared" si="1"/>
        <v>0.71999999973922968</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1957333.7999999998</v>
      </c>
      <c r="D78" s="2">
        <f>'PR-RAS'!E82</f>
        <v>1943450.09</v>
      </c>
      <c r="E78" s="2">
        <v>0</v>
      </c>
      <c r="F78" s="2">
        <v>0</v>
      </c>
      <c r="G78" s="3">
        <f t="shared" si="0"/>
        <v>450006.01646000001</v>
      </c>
      <c r="H78" s="3">
        <f t="shared" si="1"/>
        <v>0.29000000027008355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77820.160000000003</v>
      </c>
      <c r="D79" s="2">
        <f>'PR-RAS'!E83</f>
        <v>9957.7099999999991</v>
      </c>
      <c r="E79" s="2">
        <v>0</v>
      </c>
      <c r="F79" s="2">
        <v>0</v>
      </c>
      <c r="G79" s="3">
        <f t="shared" si="0"/>
        <v>7623.3752400000003</v>
      </c>
      <c r="H79" s="3">
        <f t="shared" si="1"/>
        <v>0.45000000000436557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46623.92</v>
      </c>
      <c r="D81" s="2">
        <f>'PR-RAS'!E85</f>
        <v>9957.7099999999991</v>
      </c>
      <c r="E81" s="2">
        <v>0</v>
      </c>
      <c r="F81" s="2">
        <v>0</v>
      </c>
      <c r="G81" s="3">
        <f t="shared" si="0"/>
        <v>5323.1471999999994</v>
      </c>
      <c r="H81" s="3">
        <f t="shared" si="1"/>
        <v>0.37000000000261934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31196.240000000002</v>
      </c>
      <c r="D85" s="2">
        <f>'PR-RAS'!E89</f>
        <v>0</v>
      </c>
      <c r="E85" s="2">
        <v>0</v>
      </c>
      <c r="F85" s="2">
        <v>0</v>
      </c>
      <c r="G85" s="3">
        <f t="shared" si="0"/>
        <v>2620.4841600000004</v>
      </c>
      <c r="H85" s="3">
        <f t="shared" si="1"/>
        <v>0.24000000000160071</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1879513.64</v>
      </c>
      <c r="D87" s="2">
        <f>'PR-RAS'!E91</f>
        <v>1933492.3800000001</v>
      </c>
      <c r="E87" s="2">
        <v>0</v>
      </c>
      <c r="F87" s="2">
        <v>0</v>
      </c>
      <c r="G87" s="3">
        <f t="shared" si="0"/>
        <v>494198.86239999998</v>
      </c>
      <c r="H87" s="3">
        <f t="shared" si="1"/>
        <v>0.74000000022351742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9715.8700000000008</v>
      </c>
      <c r="D88" s="2">
        <f>'PR-RAS'!E92</f>
        <v>11187.14</v>
      </c>
      <c r="E88" s="2">
        <v>0</v>
      </c>
      <c r="F88" s="2">
        <v>0</v>
      </c>
      <c r="G88" s="3">
        <f t="shared" si="0"/>
        <v>2791.8430499999999</v>
      </c>
      <c r="H88" s="3">
        <f t="shared" si="1"/>
        <v>0.26999999999861757</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624964.12</v>
      </c>
      <c r="D89" s="2">
        <f>'PR-RAS'!E93</f>
        <v>646317.4</v>
      </c>
      <c r="E89" s="2">
        <v>0</v>
      </c>
      <c r="F89" s="2">
        <v>0</v>
      </c>
      <c r="G89" s="3">
        <f t="shared" si="0"/>
        <v>168748.70495999997</v>
      </c>
      <c r="H89" s="3">
        <f t="shared" si="1"/>
        <v>0.52000000001862645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1244833.6499999999</v>
      </c>
      <c r="D90" s="2">
        <f>'PR-RAS'!E94</f>
        <v>1275987.8400000001</v>
      </c>
      <c r="E90" s="2">
        <v>0</v>
      </c>
      <c r="F90" s="2">
        <v>0</v>
      </c>
      <c r="G90" s="3">
        <f t="shared" si="0"/>
        <v>337916.03036999999</v>
      </c>
      <c r="H90" s="3">
        <f t="shared" si="1"/>
        <v>0.51000000000931323</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10475696.289999999</v>
      </c>
      <c r="D102" s="2">
        <f>'PR-RAS'!E106</f>
        <v>11458533.119999999</v>
      </c>
      <c r="E102" s="2">
        <v>0</v>
      </c>
      <c r="F102" s="2">
        <v>0</v>
      </c>
      <c r="G102" s="3">
        <f t="shared" si="0"/>
        <v>3372669.01553</v>
      </c>
      <c r="H102" s="3">
        <f t="shared" si="1"/>
        <v>0.40999999828636646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123768.42</v>
      </c>
      <c r="D103" s="2">
        <f>'PR-RAS'!E107</f>
        <v>112607.74000000002</v>
      </c>
      <c r="E103" s="2">
        <v>0</v>
      </c>
      <c r="F103" s="2">
        <v>0</v>
      </c>
      <c r="G103" s="3">
        <f t="shared" si="0"/>
        <v>35596.357799999998</v>
      </c>
      <c r="H103" s="3">
        <f t="shared" si="1"/>
        <v>0.67999999997846317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95050.27</v>
      </c>
      <c r="D105" s="2">
        <f>'PR-RAS'!E109</f>
        <v>93927.32</v>
      </c>
      <c r="E105" s="2">
        <v>0</v>
      </c>
      <c r="F105" s="2">
        <v>0</v>
      </c>
      <c r="G105" s="3">
        <f t="shared" si="0"/>
        <v>29422.110640000003</v>
      </c>
      <c r="H105" s="3">
        <f t="shared" si="1"/>
        <v>0.59000000001105946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14039.32</v>
      </c>
      <c r="D106" s="2">
        <f>'PR-RAS'!E110</f>
        <v>5150.3500000000004</v>
      </c>
      <c r="E106" s="2">
        <v>0</v>
      </c>
      <c r="F106" s="2">
        <v>0</v>
      </c>
      <c r="G106" s="3">
        <f t="shared" si="0"/>
        <v>2555.7021</v>
      </c>
      <c r="H106" s="3">
        <f t="shared" si="1"/>
        <v>0.67000000000007276</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14678.83</v>
      </c>
      <c r="D107" s="2">
        <f>'PR-RAS'!E111</f>
        <v>13530.07</v>
      </c>
      <c r="E107" s="2">
        <v>0</v>
      </c>
      <c r="F107" s="2">
        <v>0</v>
      </c>
      <c r="G107" s="3">
        <f t="shared" si="0"/>
        <v>4424.3308200000001</v>
      </c>
      <c r="H107" s="3">
        <f t="shared" si="1"/>
        <v>0.23999999999978172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2918846.39</v>
      </c>
      <c r="D108" s="2">
        <f>'PR-RAS'!E112</f>
        <v>2952297.77</v>
      </c>
      <c r="E108" s="2">
        <v>0</v>
      </c>
      <c r="F108" s="2">
        <v>0</v>
      </c>
      <c r="G108" s="3">
        <f t="shared" si="0"/>
        <v>944108.28651000001</v>
      </c>
      <c r="H108" s="3">
        <f t="shared" si="1"/>
        <v>0.62000000011175871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5985.3</v>
      </c>
      <c r="D110" s="2">
        <f>'PR-RAS'!E114</f>
        <v>1182.9100000000001</v>
      </c>
      <c r="E110" s="2">
        <v>0</v>
      </c>
      <c r="F110" s="2">
        <v>0</v>
      </c>
      <c r="G110" s="3">
        <f t="shared" si="0"/>
        <v>910.27208000000007</v>
      </c>
      <c r="H110" s="3">
        <f t="shared" si="1"/>
        <v>0.39000000000010004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84669.84</v>
      </c>
      <c r="D111" s="2">
        <f>'PR-RAS'!E115</f>
        <v>86019.5</v>
      </c>
      <c r="E111" s="2">
        <v>0</v>
      </c>
      <c r="F111" s="2">
        <v>0</v>
      </c>
      <c r="G111" s="3">
        <f t="shared" si="0"/>
        <v>28237.972399999999</v>
      </c>
      <c r="H111" s="3">
        <f t="shared" si="1"/>
        <v>0.66000000000349246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2828191.25</v>
      </c>
      <c r="D113" s="2">
        <f>'PR-RAS'!E117</f>
        <v>2842095.36</v>
      </c>
      <c r="E113" s="2">
        <v>0</v>
      </c>
      <c r="F113" s="2">
        <v>0</v>
      </c>
      <c r="G113" s="3">
        <f t="shared" si="0"/>
        <v>953386.7806399999</v>
      </c>
      <c r="H113" s="3">
        <f t="shared" si="1"/>
        <v>0.60999999986961484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23000</v>
      </c>
      <c r="E114" s="2">
        <v>0</v>
      </c>
      <c r="F114" s="2">
        <v>0</v>
      </c>
      <c r="G114" s="3">
        <f t="shared" si="0"/>
        <v>5198</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7433081.4799999995</v>
      </c>
      <c r="D116" s="2">
        <f>'PR-RAS'!E120</f>
        <v>8393627.6099999994</v>
      </c>
      <c r="E116" s="2">
        <v>0</v>
      </c>
      <c r="F116" s="2">
        <v>0</v>
      </c>
      <c r="G116" s="3">
        <f t="shared" si="0"/>
        <v>2785338.7204999998</v>
      </c>
      <c r="H116" s="3">
        <f t="shared" si="1"/>
        <v>0.87000000011175871</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1120773.42</v>
      </c>
      <c r="D117" s="2">
        <f>'PR-RAS'!E121</f>
        <v>1921146.8</v>
      </c>
      <c r="E117" s="2">
        <v>0</v>
      </c>
      <c r="F117" s="2">
        <v>0</v>
      </c>
      <c r="G117" s="3">
        <f t="shared" si="0"/>
        <v>575715.77431999997</v>
      </c>
      <c r="H117" s="3">
        <f t="shared" si="1"/>
        <v>0.61999999987892807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6312308.0599999996</v>
      </c>
      <c r="D118" s="2">
        <f>'PR-RAS'!E122</f>
        <v>6472480.8099999996</v>
      </c>
      <c r="E118" s="2">
        <v>0</v>
      </c>
      <c r="F118" s="2">
        <v>0</v>
      </c>
      <c r="G118" s="3">
        <f t="shared" si="0"/>
        <v>2253100.5525600002</v>
      </c>
      <c r="H118" s="3">
        <f t="shared" si="1"/>
        <v>0.25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1876965.24</v>
      </c>
      <c r="D121" s="2">
        <f>'PR-RAS'!E125</f>
        <v>1825007.47</v>
      </c>
      <c r="E121" s="2">
        <v>0</v>
      </c>
      <c r="F121" s="2">
        <v>0</v>
      </c>
      <c r="G121" s="3">
        <f t="shared" si="0"/>
        <v>663237.62159999995</v>
      </c>
      <c r="H121" s="3">
        <f t="shared" si="1"/>
        <v>0.7099999999627471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1597641.47</v>
      </c>
      <c r="D122" s="2">
        <f>'PR-RAS'!E126</f>
        <v>1663763.95</v>
      </c>
      <c r="E122" s="2">
        <v>0</v>
      </c>
      <c r="F122" s="2">
        <v>0</v>
      </c>
      <c r="G122" s="3">
        <f t="shared" si="0"/>
        <v>595945.49376999994</v>
      </c>
      <c r="H122" s="3">
        <f t="shared" si="1"/>
        <v>0.52000000001862645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189478.81</v>
      </c>
      <c r="D123" s="2">
        <f>'PR-RAS'!E127</f>
        <v>198262.65</v>
      </c>
      <c r="E123" s="2">
        <v>0</v>
      </c>
      <c r="F123" s="2">
        <v>0</v>
      </c>
      <c r="G123" s="3">
        <f t="shared" si="0"/>
        <v>71492.501420000001</v>
      </c>
      <c r="H123" s="3">
        <f t="shared" si="1"/>
        <v>0.54000000000814907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1408162.66</v>
      </c>
      <c r="D124" s="2">
        <f>'PR-RAS'!E128</f>
        <v>1465501.3</v>
      </c>
      <c r="E124" s="2">
        <v>0</v>
      </c>
      <c r="F124" s="2">
        <v>0</v>
      </c>
      <c r="G124" s="3">
        <f t="shared" si="0"/>
        <v>533717.32698000001</v>
      </c>
      <c r="H124" s="3">
        <f t="shared" si="1"/>
        <v>0.64000000013038516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279323.77</v>
      </c>
      <c r="D125" s="2">
        <f>'PR-RAS'!E129</f>
        <v>161243.52000000002</v>
      </c>
      <c r="E125" s="2">
        <v>0</v>
      </c>
      <c r="F125" s="2">
        <v>0</v>
      </c>
      <c r="G125" s="3">
        <f t="shared" si="0"/>
        <v>74624.540440000012</v>
      </c>
      <c r="H125" s="3">
        <f t="shared" si="1"/>
        <v>0.7099999999627471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95818.62</v>
      </c>
      <c r="D126" s="2">
        <f>'PR-RAS'!E130</f>
        <v>133096.92000000001</v>
      </c>
      <c r="E126" s="2">
        <v>0</v>
      </c>
      <c r="F126" s="2">
        <v>0</v>
      </c>
      <c r="G126" s="3">
        <f t="shared" si="0"/>
        <v>45251.557500000003</v>
      </c>
      <c r="H126" s="3">
        <f t="shared" si="1"/>
        <v>0.45999999999185093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183505.15</v>
      </c>
      <c r="D127" s="2">
        <f>'PR-RAS'!E131</f>
        <v>28146.6</v>
      </c>
      <c r="E127" s="2">
        <v>0</v>
      </c>
      <c r="F127" s="2">
        <v>0</v>
      </c>
      <c r="G127" s="3">
        <f t="shared" si="0"/>
        <v>30214.592099999998</v>
      </c>
      <c r="H127" s="3">
        <f t="shared" si="1"/>
        <v>0.54999999999563443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186194.47999999998</v>
      </c>
      <c r="D136" s="2">
        <f>'PR-RAS'!E140</f>
        <v>279849.45999999996</v>
      </c>
      <c r="E136" s="2">
        <v>0</v>
      </c>
      <c r="F136" s="2">
        <v>0</v>
      </c>
      <c r="G136" s="3">
        <f t="shared" si="0"/>
        <v>100695.609</v>
      </c>
      <c r="H136" s="3">
        <f t="shared" si="1"/>
        <v>0.93999999994412065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38018.92</v>
      </c>
      <c r="D137" s="2">
        <f>'PR-RAS'!E141</f>
        <v>53699.35</v>
      </c>
      <c r="E137" s="2">
        <v>0</v>
      </c>
      <c r="F137" s="2">
        <v>0</v>
      </c>
      <c r="G137" s="3">
        <f t="shared" si="0"/>
        <v>19776.796320000001</v>
      </c>
      <c r="H137" s="3">
        <f t="shared" si="1"/>
        <v>0.43000000000029104</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38018.92</v>
      </c>
      <c r="D146" s="2">
        <f>'PR-RAS'!E150</f>
        <v>53699.35</v>
      </c>
      <c r="E146" s="2">
        <v>0</v>
      </c>
      <c r="F146" s="2">
        <v>0</v>
      </c>
      <c r="G146" s="3">
        <f t="shared" si="0"/>
        <v>21085.554899999999</v>
      </c>
      <c r="H146" s="3">
        <f t="shared" si="1"/>
        <v>0.43000000000029104</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148175.56</v>
      </c>
      <c r="D147" s="2">
        <f>'PR-RAS'!E151</f>
        <v>226150.11</v>
      </c>
      <c r="E147" s="2">
        <v>0</v>
      </c>
      <c r="F147" s="2">
        <v>0</v>
      </c>
      <c r="G147" s="3">
        <f t="shared" si="0"/>
        <v>87669.463879999996</v>
      </c>
      <c r="H147" s="3">
        <f t="shared" si="1"/>
        <v>0.54999999998835847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59693536.920000002</v>
      </c>
      <c r="D148" s="2">
        <f>'PR-RAS'!E152</f>
        <v>74423153.200000018</v>
      </c>
      <c r="E148" s="2">
        <v>0</v>
      </c>
      <c r="F148" s="2">
        <v>0</v>
      </c>
      <c r="G148" s="3">
        <f t="shared" si="0"/>
        <v>30655356.968040004</v>
      </c>
      <c r="H148" s="3">
        <f t="shared" si="1"/>
        <v>0.28000001609325409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31409481.050000001</v>
      </c>
      <c r="D149" s="2">
        <f>'PR-RAS'!E153</f>
        <v>40089906.369999997</v>
      </c>
      <c r="E149" s="2">
        <v>0</v>
      </c>
      <c r="F149" s="2">
        <v>0</v>
      </c>
      <c r="G149" s="3">
        <f t="shared" si="0"/>
        <v>16515215.480919998</v>
      </c>
      <c r="H149" s="3">
        <f t="shared" si="1"/>
        <v>0.41999999806284904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25154187.210000001</v>
      </c>
      <c r="D150" s="2">
        <f>'PR-RAS'!E154</f>
        <v>32453891.279999997</v>
      </c>
      <c r="E150" s="2">
        <v>0</v>
      </c>
      <c r="F150" s="2">
        <v>0</v>
      </c>
      <c r="G150" s="3">
        <f t="shared" si="0"/>
        <v>13419233.49573</v>
      </c>
      <c r="H150" s="3">
        <f t="shared" si="1"/>
        <v>0.48999999836087227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24777104.77</v>
      </c>
      <c r="D151" s="2">
        <f>'PR-RAS'!E155</f>
        <v>31720105.030000001</v>
      </c>
      <c r="E151" s="2">
        <v>0</v>
      </c>
      <c r="F151" s="2">
        <v>0</v>
      </c>
      <c r="G151" s="3">
        <f t="shared" si="0"/>
        <v>13232597.224499999</v>
      </c>
      <c r="H151" s="3">
        <f t="shared" si="1"/>
        <v>0.26000000163912773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79928.210000000006</v>
      </c>
      <c r="D152" s="2">
        <f>'PR-RAS'!E156</f>
        <v>82677.45</v>
      </c>
      <c r="E152" s="2">
        <v>0</v>
      </c>
      <c r="F152" s="2">
        <v>0</v>
      </c>
      <c r="G152" s="3">
        <f t="shared" si="0"/>
        <v>37037.749609999999</v>
      </c>
      <c r="H152" s="3">
        <f t="shared" si="1"/>
        <v>0.66000000000349246</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189427.56</v>
      </c>
      <c r="D153" s="2">
        <f>'PR-RAS'!E157</f>
        <v>542831.65</v>
      </c>
      <c r="E153" s="2">
        <v>0</v>
      </c>
      <c r="F153" s="2">
        <v>0</v>
      </c>
      <c r="G153" s="3">
        <f t="shared" si="0"/>
        <v>193813.81072000001</v>
      </c>
      <c r="H153" s="3">
        <f t="shared" si="1"/>
        <v>0.78999999997904524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107726.67</v>
      </c>
      <c r="D154" s="2">
        <f>'PR-RAS'!E158</f>
        <v>108277.15</v>
      </c>
      <c r="E154" s="2">
        <v>0</v>
      </c>
      <c r="F154" s="2">
        <v>0</v>
      </c>
      <c r="G154" s="3">
        <f t="shared" si="0"/>
        <v>49614.988409999998</v>
      </c>
      <c r="H154" s="3">
        <f t="shared" si="1"/>
        <v>0.47999999999592546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2136763.34</v>
      </c>
      <c r="D155" s="2">
        <f>'PR-RAS'!E159</f>
        <v>2254781.67</v>
      </c>
      <c r="E155" s="2">
        <v>0</v>
      </c>
      <c r="F155" s="2">
        <v>0</v>
      </c>
      <c r="G155" s="3">
        <f t="shared" si="0"/>
        <v>1023534.30872</v>
      </c>
      <c r="H155" s="3">
        <f t="shared" si="1"/>
        <v>0.66999999992549419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4118530.5</v>
      </c>
      <c r="D156" s="2">
        <f>'PR-RAS'!E160</f>
        <v>5381233.4199999999</v>
      </c>
      <c r="E156" s="2">
        <v>0</v>
      </c>
      <c r="F156" s="2">
        <v>0</v>
      </c>
      <c r="G156" s="3">
        <f t="shared" si="0"/>
        <v>2306554.5877</v>
      </c>
      <c r="H156" s="3">
        <f t="shared" si="1"/>
        <v>0.91999999992549419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117359.07</v>
      </c>
      <c r="D157" s="2">
        <f>'PR-RAS'!E161</f>
        <v>152490.76</v>
      </c>
      <c r="E157" s="2">
        <v>0</v>
      </c>
      <c r="F157" s="2">
        <v>0</v>
      </c>
      <c r="G157" s="3">
        <f t="shared" si="0"/>
        <v>65885.132039999997</v>
      </c>
      <c r="H157" s="3">
        <f t="shared" si="1"/>
        <v>0.30999999999767169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4001159.39</v>
      </c>
      <c r="D158" s="2">
        <f>'PR-RAS'!E162</f>
        <v>5228742.66</v>
      </c>
      <c r="E158" s="2">
        <v>0</v>
      </c>
      <c r="F158" s="2">
        <v>0</v>
      </c>
      <c r="G158" s="3">
        <f t="shared" si="0"/>
        <v>2270007.2194700004</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12.04</v>
      </c>
      <c r="D159" s="2">
        <f>'PR-RAS'!E163</f>
        <v>0</v>
      </c>
      <c r="E159" s="2">
        <v>0</v>
      </c>
      <c r="F159" s="2">
        <v>0</v>
      </c>
      <c r="G159" s="3">
        <f t="shared" si="0"/>
        <v>1.9023199999999998</v>
      </c>
      <c r="H159" s="3">
        <f t="shared" si="1"/>
        <v>3.9999999999999147E-2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19980739.84</v>
      </c>
      <c r="D160" s="2">
        <f>'PR-RAS'!E164</f>
        <v>23617821.550000001</v>
      </c>
      <c r="E160" s="2">
        <v>0</v>
      </c>
      <c r="F160" s="2">
        <v>0</v>
      </c>
      <c r="G160" s="3">
        <f t="shared" si="0"/>
        <v>10687404.887459999</v>
      </c>
      <c r="H160" s="3">
        <f t="shared" si="1"/>
        <v>0.60999999940395355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1074361.1499999999</v>
      </c>
      <c r="D161" s="2">
        <f>'PR-RAS'!E165</f>
        <v>1047388.02</v>
      </c>
      <c r="E161" s="2">
        <v>0</v>
      </c>
      <c r="F161" s="2">
        <v>0</v>
      </c>
      <c r="G161" s="3">
        <f t="shared" si="0"/>
        <v>507061.95040000003</v>
      </c>
      <c r="H161" s="3">
        <f t="shared" si="1"/>
        <v>0.16999999992549419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169724.58</v>
      </c>
      <c r="D162" s="2">
        <f>'PR-RAS'!E166</f>
        <v>161577.5</v>
      </c>
      <c r="E162" s="2">
        <v>0</v>
      </c>
      <c r="F162" s="2">
        <v>0</v>
      </c>
      <c r="G162" s="3">
        <f t="shared" si="0"/>
        <v>79353.612379999991</v>
      </c>
      <c r="H162" s="3">
        <f t="shared" si="1"/>
        <v>0.92000000001280569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839359.97</v>
      </c>
      <c r="D163" s="2">
        <f>'PR-RAS'!E167</f>
        <v>807895.67</v>
      </c>
      <c r="E163" s="2">
        <v>0</v>
      </c>
      <c r="F163" s="2">
        <v>0</v>
      </c>
      <c r="G163" s="3">
        <f t="shared" si="0"/>
        <v>397734.51222000003</v>
      </c>
      <c r="H163" s="3">
        <f t="shared" si="1"/>
        <v>0.35999999998603016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56223.08</v>
      </c>
      <c r="D164" s="2">
        <f>'PR-RAS'!E168</f>
        <v>70307.62</v>
      </c>
      <c r="E164" s="2">
        <v>0</v>
      </c>
      <c r="F164" s="2">
        <v>0</v>
      </c>
      <c r="G164" s="3">
        <f t="shared" si="0"/>
        <v>32084.646160000004</v>
      </c>
      <c r="H164" s="3">
        <f t="shared" si="1"/>
        <v>0.46000000000640284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9053.52</v>
      </c>
      <c r="D165" s="2">
        <f>'PR-RAS'!E169</f>
        <v>7607.23</v>
      </c>
      <c r="E165" s="2">
        <v>0</v>
      </c>
      <c r="F165" s="2">
        <v>0</v>
      </c>
      <c r="G165" s="3">
        <f t="shared" si="0"/>
        <v>3979.9487200000003</v>
      </c>
      <c r="H165" s="3">
        <f t="shared" si="1"/>
        <v>0.70999999999912689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4233087.03</v>
      </c>
      <c r="D166" s="2">
        <f>'PR-RAS'!E170</f>
        <v>3845269.53</v>
      </c>
      <c r="E166" s="2">
        <v>0</v>
      </c>
      <c r="F166" s="2">
        <v>0</v>
      </c>
      <c r="G166" s="3">
        <f t="shared" si="0"/>
        <v>1967398.30485</v>
      </c>
      <c r="H166" s="3">
        <f t="shared" si="1"/>
        <v>0.50000000046566129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548512.05000000005</v>
      </c>
      <c r="D167" s="2">
        <f>'PR-RAS'!E171</f>
        <v>551319.44999999995</v>
      </c>
      <c r="E167" s="2">
        <v>0</v>
      </c>
      <c r="F167" s="2">
        <v>0</v>
      </c>
      <c r="G167" s="3">
        <f t="shared" si="0"/>
        <v>274091.0577</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1542120.29</v>
      </c>
      <c r="D168" s="2">
        <f>'PR-RAS'!E172</f>
        <v>1526825.18</v>
      </c>
      <c r="E168" s="2">
        <v>0</v>
      </c>
      <c r="F168" s="2">
        <v>0</v>
      </c>
      <c r="G168" s="3">
        <f t="shared" si="0"/>
        <v>767493.69855000009</v>
      </c>
      <c r="H168" s="3">
        <f t="shared" si="1"/>
        <v>0.46999999997206032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1723733.49</v>
      </c>
      <c r="D169" s="2">
        <f>'PR-RAS'!E173</f>
        <v>1400422.23</v>
      </c>
      <c r="E169" s="2">
        <v>0</v>
      </c>
      <c r="F169" s="2">
        <v>0</v>
      </c>
      <c r="G169" s="3">
        <f t="shared" si="0"/>
        <v>760129.09560000012</v>
      </c>
      <c r="H169" s="3">
        <f t="shared" si="1"/>
        <v>0.71999999997206032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199236.99</v>
      </c>
      <c r="D170" s="2">
        <f>'PR-RAS'!E174</f>
        <v>163502.64000000001</v>
      </c>
      <c r="E170" s="2">
        <v>0</v>
      </c>
      <c r="F170" s="2">
        <v>0</v>
      </c>
      <c r="G170" s="3">
        <f t="shared" si="0"/>
        <v>88934.943630000009</v>
      </c>
      <c r="H170" s="3">
        <f t="shared" si="1"/>
        <v>0.36999999999534339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110272.17</v>
      </c>
      <c r="D171" s="2">
        <f>'PR-RAS'!E175</f>
        <v>95615.05</v>
      </c>
      <c r="E171" s="2">
        <v>0</v>
      </c>
      <c r="F171" s="2">
        <v>0</v>
      </c>
      <c r="G171" s="3">
        <f t="shared" si="0"/>
        <v>51255.385900000008</v>
      </c>
      <c r="H171" s="3">
        <f t="shared" si="1"/>
        <v>0.22000000000116415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109212.04</v>
      </c>
      <c r="D173" s="2">
        <f>'PR-RAS'!E177</f>
        <v>107584.98</v>
      </c>
      <c r="E173" s="2">
        <v>0</v>
      </c>
      <c r="F173" s="2">
        <v>0</v>
      </c>
      <c r="G173" s="3">
        <f t="shared" si="0"/>
        <v>55793.703999999998</v>
      </c>
      <c r="H173" s="3">
        <f t="shared" si="1"/>
        <v>5.9999999997671694E-2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13655356.82</v>
      </c>
      <c r="D174" s="2">
        <f>'PR-RAS'!E178</f>
        <v>17567615.550000001</v>
      </c>
      <c r="E174" s="2">
        <v>0</v>
      </c>
      <c r="F174" s="2">
        <v>0</v>
      </c>
      <c r="G174" s="3">
        <f t="shared" si="0"/>
        <v>8440771.7101600002</v>
      </c>
      <c r="H174" s="3">
        <f t="shared" si="1"/>
        <v>0.62999999895691872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686224.61</v>
      </c>
      <c r="D175" s="2">
        <f>'PR-RAS'!E179</f>
        <v>746891.38</v>
      </c>
      <c r="E175" s="2">
        <v>0</v>
      </c>
      <c r="F175" s="2">
        <v>0</v>
      </c>
      <c r="G175" s="3">
        <f t="shared" si="0"/>
        <v>379321.28237999999</v>
      </c>
      <c r="H175" s="3">
        <f t="shared" si="1"/>
        <v>0.77000000001862645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6791772.6100000003</v>
      </c>
      <c r="D176" s="2">
        <f>'PR-RAS'!E180</f>
        <v>8812013.4399999995</v>
      </c>
      <c r="E176" s="2">
        <v>0</v>
      </c>
      <c r="F176" s="2">
        <v>0</v>
      </c>
      <c r="G176" s="3">
        <f t="shared" si="0"/>
        <v>4272764.9107499998</v>
      </c>
      <c r="H176" s="3">
        <f t="shared" si="1"/>
        <v>0.82999999914318323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235242.68</v>
      </c>
      <c r="D177" s="2">
        <f>'PR-RAS'!E181</f>
        <v>305034.28999999998</v>
      </c>
      <c r="E177" s="2">
        <v>0</v>
      </c>
      <c r="F177" s="2">
        <v>0</v>
      </c>
      <c r="G177" s="3">
        <f t="shared" si="0"/>
        <v>148774.78175999998</v>
      </c>
      <c r="H177" s="3">
        <f t="shared" si="1"/>
        <v>0.60999999998603016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931691.24</v>
      </c>
      <c r="D178" s="2">
        <f>'PR-RAS'!E182</f>
        <v>1042760.42</v>
      </c>
      <c r="E178" s="2">
        <v>0</v>
      </c>
      <c r="F178" s="2">
        <v>0</v>
      </c>
      <c r="G178" s="3">
        <f t="shared" si="0"/>
        <v>534046.53816</v>
      </c>
      <c r="H178" s="3">
        <f t="shared" si="1"/>
        <v>0.66000000003259629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296106.45</v>
      </c>
      <c r="D179" s="2">
        <f>'PR-RAS'!E183</f>
        <v>357467.96</v>
      </c>
      <c r="E179" s="2">
        <v>0</v>
      </c>
      <c r="F179" s="2">
        <v>0</v>
      </c>
      <c r="G179" s="3">
        <f t="shared" si="0"/>
        <v>179965.54186</v>
      </c>
      <c r="H179" s="3">
        <f t="shared" si="1"/>
        <v>0.48999999999068677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365211.33</v>
      </c>
      <c r="D180" s="2">
        <f>'PR-RAS'!E184</f>
        <v>412837.21</v>
      </c>
      <c r="E180" s="2">
        <v>0</v>
      </c>
      <c r="F180" s="2">
        <v>0</v>
      </c>
      <c r="G180" s="3">
        <f t="shared" si="0"/>
        <v>213168.54924999998</v>
      </c>
      <c r="H180" s="3">
        <f t="shared" si="1"/>
        <v>0.5400000000372529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1525301.72</v>
      </c>
      <c r="D181" s="2">
        <f>'PR-RAS'!E185</f>
        <v>1941414.36</v>
      </c>
      <c r="E181" s="2">
        <v>0</v>
      </c>
      <c r="F181" s="2">
        <v>0</v>
      </c>
      <c r="G181" s="3">
        <f t="shared" si="0"/>
        <v>973463.47920000006</v>
      </c>
      <c r="H181" s="3">
        <f t="shared" si="1"/>
        <v>0.64000000013038516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378617.93</v>
      </c>
      <c r="D182" s="2">
        <f>'PR-RAS'!E186</f>
        <v>408334.12</v>
      </c>
      <c r="E182" s="2">
        <v>0</v>
      </c>
      <c r="F182" s="2">
        <v>0</v>
      </c>
      <c r="G182" s="3">
        <f t="shared" si="0"/>
        <v>216346.79676999999</v>
      </c>
      <c r="H182" s="3">
        <f t="shared" si="1"/>
        <v>0.19000000000232831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2445188.25</v>
      </c>
      <c r="D183" s="2">
        <f>'PR-RAS'!E187</f>
        <v>3540862.37</v>
      </c>
      <c r="E183" s="2">
        <v>0</v>
      </c>
      <c r="F183" s="2">
        <v>0</v>
      </c>
      <c r="G183" s="3">
        <f t="shared" si="0"/>
        <v>1733898.1641800001</v>
      </c>
      <c r="H183" s="3">
        <f t="shared" si="1"/>
        <v>0.62000000011175871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87001.59</v>
      </c>
      <c r="D184" s="2">
        <f>'PR-RAS'!E188</f>
        <v>94005.04</v>
      </c>
      <c r="E184" s="2">
        <v>0</v>
      </c>
      <c r="F184" s="2">
        <v>0</v>
      </c>
      <c r="G184" s="3">
        <f t="shared" si="0"/>
        <v>50327.135609999998</v>
      </c>
      <c r="H184" s="3">
        <f t="shared" si="1"/>
        <v>0.44999999999708962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930933.25</v>
      </c>
      <c r="D190" s="2">
        <f>'PR-RAS'!E194</f>
        <v>1063543.4100000001</v>
      </c>
      <c r="E190" s="2">
        <v>0</v>
      </c>
      <c r="F190" s="2">
        <v>0</v>
      </c>
      <c r="G190" s="3">
        <f t="shared" si="0"/>
        <v>577965.79323000007</v>
      </c>
      <c r="H190" s="3">
        <f t="shared" si="1"/>
        <v>0.66000000014901161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98333.43</v>
      </c>
      <c r="D191" s="2">
        <f>'PR-RAS'!E195</f>
        <v>322045.42</v>
      </c>
      <c r="E191" s="2">
        <v>0</v>
      </c>
      <c r="F191" s="2">
        <v>0</v>
      </c>
      <c r="G191" s="3">
        <f t="shared" si="0"/>
        <v>141060.61130000002</v>
      </c>
      <c r="H191" s="3">
        <f t="shared" si="1"/>
        <v>0.84999999997671694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128023.18</v>
      </c>
      <c r="D192" s="2">
        <f>'PR-RAS'!E196</f>
        <v>126711.05</v>
      </c>
      <c r="E192" s="2">
        <v>0</v>
      </c>
      <c r="F192" s="2">
        <v>0</v>
      </c>
      <c r="G192" s="3">
        <f t="shared" si="0"/>
        <v>72856.048480000012</v>
      </c>
      <c r="H192" s="3">
        <f t="shared" si="1"/>
        <v>0.22999999999592546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128857.06</v>
      </c>
      <c r="D193" s="2">
        <f>'PR-RAS'!E197</f>
        <v>143609.03</v>
      </c>
      <c r="E193" s="2">
        <v>0</v>
      </c>
      <c r="F193" s="2">
        <v>0</v>
      </c>
      <c r="G193" s="3">
        <f t="shared" si="0"/>
        <v>79886.423039999994</v>
      </c>
      <c r="H193" s="3">
        <f t="shared" si="1"/>
        <v>8.999999999650754E-2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41992.23</v>
      </c>
      <c r="D194" s="2">
        <f>'PR-RAS'!E198</f>
        <v>43983.25</v>
      </c>
      <c r="E194" s="2">
        <v>0</v>
      </c>
      <c r="F194" s="2">
        <v>0</v>
      </c>
      <c r="G194" s="3">
        <f t="shared" si="0"/>
        <v>25082.034890000003</v>
      </c>
      <c r="H194" s="3">
        <f t="shared" si="1"/>
        <v>0.48000000000320142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120751.72</v>
      </c>
      <c r="D195" s="2">
        <f>'PR-RAS'!E199</f>
        <v>83425.070000000007</v>
      </c>
      <c r="E195" s="2">
        <v>0</v>
      </c>
      <c r="F195" s="2">
        <v>0</v>
      </c>
      <c r="G195" s="3">
        <f t="shared" si="0"/>
        <v>55794.760839999995</v>
      </c>
      <c r="H195" s="3">
        <f t="shared" si="1"/>
        <v>0.35000000000582077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2173.38</v>
      </c>
      <c r="D196" s="2">
        <f>'PR-RAS'!E200</f>
        <v>0</v>
      </c>
      <c r="E196" s="2">
        <v>0</v>
      </c>
      <c r="F196" s="2">
        <v>0</v>
      </c>
      <c r="G196" s="3">
        <f t="shared" si="0"/>
        <v>423.80910000000006</v>
      </c>
      <c r="H196" s="3">
        <f t="shared" si="1"/>
        <v>0.38000000000010914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410802.25</v>
      </c>
      <c r="D197" s="2">
        <f>'PR-RAS'!E201</f>
        <v>343769.59</v>
      </c>
      <c r="E197" s="2">
        <v>0</v>
      </c>
      <c r="F197" s="2">
        <v>0</v>
      </c>
      <c r="G197" s="3">
        <f t="shared" si="0"/>
        <v>215274.92028000005</v>
      </c>
      <c r="H197" s="3">
        <f t="shared" si="1"/>
        <v>0.65999999997438863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450877.08</v>
      </c>
      <c r="D198" s="2">
        <f>'PR-RAS'!E202</f>
        <v>334340.45</v>
      </c>
      <c r="E198" s="2">
        <v>0</v>
      </c>
      <c r="F198" s="2">
        <v>0</v>
      </c>
      <c r="G198" s="3">
        <f t="shared" si="0"/>
        <v>220552.92206000001</v>
      </c>
      <c r="H198" s="3">
        <f t="shared" si="1"/>
        <v>0.53000000002793968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121365.2</v>
      </c>
      <c r="D204" s="2">
        <f>'PR-RAS'!E208</f>
        <v>224288.95</v>
      </c>
      <c r="E204" s="2">
        <v>0</v>
      </c>
      <c r="F204" s="2">
        <v>0</v>
      </c>
      <c r="G204" s="3">
        <f t="shared" si="0"/>
        <v>115698.44930000001</v>
      </c>
      <c r="H204" s="3">
        <f t="shared" si="1"/>
        <v>0.24999999998544808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121365.2</v>
      </c>
      <c r="D207" s="2">
        <f>'PR-RAS'!E211</f>
        <v>224288.95</v>
      </c>
      <c r="E207" s="2">
        <v>0</v>
      </c>
      <c r="F207" s="2">
        <v>0</v>
      </c>
      <c r="G207" s="3">
        <f t="shared" si="0"/>
        <v>117408.27859999999</v>
      </c>
      <c r="H207" s="3">
        <f t="shared" si="1"/>
        <v>0.24999999998544808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329511.88</v>
      </c>
      <c r="D212" s="2">
        <f>'PR-RAS'!E216</f>
        <v>110051.5</v>
      </c>
      <c r="E212" s="2">
        <v>0</v>
      </c>
      <c r="F212" s="2">
        <v>0</v>
      </c>
      <c r="G212" s="3">
        <f t="shared" si="0"/>
        <v>115968.73968</v>
      </c>
      <c r="H212" s="3">
        <f t="shared" si="1"/>
        <v>0.61999999999534339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68738.94</v>
      </c>
      <c r="D213" s="2">
        <f>'PR-RAS'!E217</f>
        <v>84565.95</v>
      </c>
      <c r="E213" s="2">
        <v>0</v>
      </c>
      <c r="F213" s="2">
        <v>0</v>
      </c>
      <c r="G213" s="3">
        <f t="shared" si="0"/>
        <v>50428.61808</v>
      </c>
      <c r="H213" s="3">
        <f t="shared" si="1"/>
        <v>0.11000000000058208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2019.24</v>
      </c>
      <c r="D215" s="2">
        <f>'PR-RAS'!E219</f>
        <v>411.35</v>
      </c>
      <c r="E215" s="2">
        <v>0</v>
      </c>
      <c r="F215" s="2">
        <v>0</v>
      </c>
      <c r="G215" s="3">
        <f t="shared" si="0"/>
        <v>608.17516000000001</v>
      </c>
      <c r="H215" s="3">
        <f t="shared" si="1"/>
        <v>0.59000000000003183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258753.7</v>
      </c>
      <c r="D216" s="2">
        <f>'PR-RAS'!E220</f>
        <v>25074.2</v>
      </c>
      <c r="E216" s="2">
        <v>0</v>
      </c>
      <c r="F216" s="2">
        <v>0</v>
      </c>
      <c r="G216" s="3">
        <f t="shared" si="0"/>
        <v>66413.95150000001</v>
      </c>
      <c r="H216" s="3">
        <f t="shared" si="1"/>
        <v>0.49999999998908606</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1877909.93</v>
      </c>
      <c r="D217" s="2">
        <f>'PR-RAS'!E221</f>
        <v>2081582.07</v>
      </c>
      <c r="E217" s="2">
        <v>0</v>
      </c>
      <c r="F217" s="2">
        <v>0</v>
      </c>
      <c r="G217" s="3">
        <f t="shared" si="0"/>
        <v>1304871.9991200001</v>
      </c>
      <c r="H217" s="3">
        <f t="shared" si="1"/>
        <v>0.14000000013038516</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46999.95</v>
      </c>
      <c r="D218" s="2">
        <f>'PR-RAS'!E222</f>
        <v>46999.92</v>
      </c>
      <c r="E218" s="2">
        <v>0</v>
      </c>
      <c r="F218" s="2">
        <v>0</v>
      </c>
      <c r="G218" s="3">
        <f t="shared" si="0"/>
        <v>30596.954429999994</v>
      </c>
      <c r="H218" s="3">
        <f t="shared" si="1"/>
        <v>0.13000000000465661</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46999.95</v>
      </c>
      <c r="D220" s="2">
        <f>'PR-RAS'!E224</f>
        <v>46999.92</v>
      </c>
      <c r="E220" s="2">
        <v>0</v>
      </c>
      <c r="F220" s="2">
        <v>0</v>
      </c>
      <c r="G220" s="3">
        <f t="shared" si="0"/>
        <v>30878.954009999994</v>
      </c>
      <c r="H220" s="3">
        <f t="shared" si="1"/>
        <v>0.13000000000465661</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1830909.98</v>
      </c>
      <c r="D221" s="2">
        <f>'PR-RAS'!E225</f>
        <v>2034582.1500000001</v>
      </c>
      <c r="E221" s="2">
        <v>0</v>
      </c>
      <c r="F221" s="2">
        <v>0</v>
      </c>
      <c r="G221" s="3">
        <f t="shared" si="0"/>
        <v>1298016.3416000002</v>
      </c>
      <c r="H221" s="3">
        <f t="shared" si="1"/>
        <v>0.17000000015832484</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1355606.24</v>
      </c>
      <c r="D223" s="2">
        <f>'PR-RAS'!E227</f>
        <v>1555621.6</v>
      </c>
      <c r="E223" s="2">
        <v>0</v>
      </c>
      <c r="F223" s="2">
        <v>0</v>
      </c>
      <c r="G223" s="3">
        <f t="shared" si="0"/>
        <v>991640.57568000013</v>
      </c>
      <c r="H223" s="3">
        <f t="shared" si="1"/>
        <v>0.63999999989755452</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475303.74</v>
      </c>
      <c r="D224" s="2">
        <f>'PR-RAS'!E228</f>
        <v>478960.55</v>
      </c>
      <c r="E224" s="2">
        <v>0</v>
      </c>
      <c r="F224" s="2">
        <v>0</v>
      </c>
      <c r="G224" s="3">
        <f t="shared" si="0"/>
        <v>319609.13931999996</v>
      </c>
      <c r="H224" s="3">
        <f t="shared" si="1"/>
        <v>0.71000000002095476</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778278.91</v>
      </c>
      <c r="D226" s="2">
        <f>'PR-RAS'!E230</f>
        <v>1518457.38</v>
      </c>
      <c r="E226" s="2">
        <v>0</v>
      </c>
      <c r="F226" s="2">
        <v>0</v>
      </c>
      <c r="G226" s="3">
        <f t="shared" si="0"/>
        <v>858418.57574999996</v>
      </c>
      <c r="H226" s="3">
        <f t="shared" si="1"/>
        <v>0.469999999855645</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731542.91</v>
      </c>
      <c r="D233" s="2">
        <f>'PR-RAS'!E237</f>
        <v>1485726.18</v>
      </c>
      <c r="E233" s="2">
        <v>0</v>
      </c>
      <c r="F233" s="2">
        <v>0</v>
      </c>
      <c r="G233" s="3">
        <f t="shared" si="0"/>
        <v>859094.9026400001</v>
      </c>
      <c r="H233" s="3">
        <f t="shared" si="1"/>
        <v>0.26999999990221113</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108000</v>
      </c>
      <c r="D234" s="2">
        <f>'PR-RAS'!E238</f>
        <v>0</v>
      </c>
      <c r="E234" s="2">
        <v>0</v>
      </c>
      <c r="F234" s="2">
        <v>0</v>
      </c>
      <c r="G234" s="3">
        <f t="shared" si="0"/>
        <v>25164</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623542.91</v>
      </c>
      <c r="D235" s="2">
        <f>'PR-RAS'!E239</f>
        <v>1485726.18</v>
      </c>
      <c r="E235" s="2">
        <v>0</v>
      </c>
      <c r="F235" s="2">
        <v>0</v>
      </c>
      <c r="G235" s="3">
        <f t="shared" si="0"/>
        <v>841228.89318000001</v>
      </c>
      <c r="H235" s="3">
        <f t="shared" si="1"/>
        <v>0.26999999990221113</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46736</v>
      </c>
      <c r="D242" s="2">
        <f>'PR-RAS'!E246</f>
        <v>32731.200000000001</v>
      </c>
      <c r="E242" s="2">
        <v>0</v>
      </c>
      <c r="F242" s="2">
        <v>0</v>
      </c>
      <c r="G242" s="3">
        <f t="shared" si="0"/>
        <v>27039.814399999999</v>
      </c>
      <c r="H242" s="3">
        <f t="shared" si="1"/>
        <v>0.2000000000007276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24736</v>
      </c>
      <c r="D243" s="2">
        <f>'PR-RAS'!E247</f>
        <v>32731.200000000001</v>
      </c>
      <c r="E243" s="2">
        <v>0</v>
      </c>
      <c r="F243" s="2">
        <v>0</v>
      </c>
      <c r="G243" s="3">
        <f t="shared" si="0"/>
        <v>21828.012799999997</v>
      </c>
      <c r="H243" s="3">
        <f t="shared" si="1"/>
        <v>0.2000000000007276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22000</v>
      </c>
      <c r="D244" s="2">
        <f>'PR-RAS'!E248</f>
        <v>0</v>
      </c>
      <c r="E244" s="2">
        <v>0</v>
      </c>
      <c r="F244" s="2">
        <v>0</v>
      </c>
      <c r="G244" s="3">
        <f t="shared" si="0"/>
        <v>5346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1557125.6600000001</v>
      </c>
      <c r="D258" s="2">
        <f>'PR-RAS'!E262</f>
        <v>1625172.87</v>
      </c>
      <c r="E258" s="2">
        <v>0</v>
      </c>
      <c r="F258" s="2">
        <v>0</v>
      </c>
      <c r="G258" s="3">
        <f t="shared" si="0"/>
        <v>1235520.1498</v>
      </c>
      <c r="H258" s="3">
        <f t="shared" si="1"/>
        <v>0.46999999973922968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1557125.6600000001</v>
      </c>
      <c r="D265" s="2">
        <f>'PR-RAS'!E269</f>
        <v>1625172.87</v>
      </c>
      <c r="E265" s="2">
        <v>0</v>
      </c>
      <c r="F265" s="2">
        <v>0</v>
      </c>
      <c r="G265" s="3">
        <f t="shared" si="0"/>
        <v>1269172.4496000002</v>
      </c>
      <c r="H265" s="3">
        <f t="shared" si="1"/>
        <v>0.46999999973922968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830585.61</v>
      </c>
      <c r="D266" s="2">
        <f>'PR-RAS'!E270</f>
        <v>949481.39</v>
      </c>
      <c r="E266" s="2">
        <v>0</v>
      </c>
      <c r="F266" s="2">
        <v>0</v>
      </c>
      <c r="G266" s="3">
        <f t="shared" si="0"/>
        <v>723330.32335000008</v>
      </c>
      <c r="H266" s="3">
        <f t="shared" si="1"/>
        <v>0.78000000002793968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726540.05</v>
      </c>
      <c r="D267" s="2">
        <f>'PR-RAS'!E271</f>
        <v>675691.48</v>
      </c>
      <c r="E267" s="2">
        <v>0</v>
      </c>
      <c r="F267" s="2">
        <v>0</v>
      </c>
      <c r="G267" s="3">
        <f t="shared" si="0"/>
        <v>552727.52066000004</v>
      </c>
      <c r="H267" s="3">
        <f t="shared" si="1"/>
        <v>0.53000000002793968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3639124.45</v>
      </c>
      <c r="D269" s="2">
        <f>'PR-RAS'!E273</f>
        <v>5155872.51</v>
      </c>
      <c r="E269" s="2">
        <v>0</v>
      </c>
      <c r="F269" s="2">
        <v>0</v>
      </c>
      <c r="G269" s="3">
        <f t="shared" si="0"/>
        <v>3738833.0179599999</v>
      </c>
      <c r="H269" s="3">
        <f t="shared" si="1"/>
        <v>0.94000000040978193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3124416.2600000002</v>
      </c>
      <c r="D270" s="2">
        <f>'PR-RAS'!E274</f>
        <v>3546187.1</v>
      </c>
      <c r="E270" s="2">
        <v>0</v>
      </c>
      <c r="F270" s="2">
        <v>0</v>
      </c>
      <c r="G270" s="3">
        <f t="shared" si="0"/>
        <v>2748316.6337400004</v>
      </c>
      <c r="H270" s="3">
        <f t="shared" si="1"/>
        <v>0.36000000033527613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3116088.64</v>
      </c>
      <c r="D271" s="2">
        <f>'PR-RAS'!E275</f>
        <v>3536036.37</v>
      </c>
      <c r="E271" s="2">
        <v>0</v>
      </c>
      <c r="F271" s="2">
        <v>0</v>
      </c>
      <c r="G271" s="3">
        <f t="shared" si="0"/>
        <v>2750803.5726000005</v>
      </c>
      <c r="H271" s="3">
        <f t="shared" si="1"/>
        <v>0.72999999998137355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8327.6200000000008</v>
      </c>
      <c r="D272" s="2">
        <f>'PR-RAS'!E276</f>
        <v>10150.73</v>
      </c>
      <c r="E272" s="2">
        <v>0</v>
      </c>
      <c r="F272" s="2">
        <v>0</v>
      </c>
      <c r="G272" s="3">
        <f t="shared" si="0"/>
        <v>7758.4806800000006</v>
      </c>
      <c r="H272" s="3">
        <f t="shared" si="1"/>
        <v>0.6499999999996362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238754.02000000002</v>
      </c>
      <c r="D274" s="2">
        <f>'PR-RAS'!E278</f>
        <v>481692.57</v>
      </c>
      <c r="E274" s="2">
        <v>0</v>
      </c>
      <c r="F274" s="2">
        <v>0</v>
      </c>
      <c r="G274" s="3">
        <f t="shared" si="0"/>
        <v>328183.99068000005</v>
      </c>
      <c r="H274" s="3">
        <f t="shared" si="1"/>
        <v>0.45000000001164153</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152400</v>
      </c>
      <c r="D275" s="2">
        <f>'PR-RAS'!E279</f>
        <v>260000</v>
      </c>
      <c r="E275" s="2">
        <v>0</v>
      </c>
      <c r="F275" s="2">
        <v>0</v>
      </c>
      <c r="G275" s="3">
        <f t="shared" ref="G275:G528" si="12">(B275/1000)*(C275*1+D275*2)</f>
        <v>184237.6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86354.02</v>
      </c>
      <c r="D276" s="2">
        <f>'PR-RAS'!E280</f>
        <v>221692.57</v>
      </c>
      <c r="E276" s="2">
        <v>0</v>
      </c>
      <c r="F276" s="2">
        <v>0</v>
      </c>
      <c r="G276" s="3">
        <f t="shared" si="12"/>
        <v>145678.26900000003</v>
      </c>
      <c r="H276" s="3">
        <f t="shared" si="13"/>
        <v>0.44999999999708962</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275954.17</v>
      </c>
      <c r="D279" s="2">
        <f>'PR-RAS'!E283</f>
        <v>1127992.8399999999</v>
      </c>
      <c r="E279" s="2">
        <v>0</v>
      </c>
      <c r="F279" s="2">
        <v>0</v>
      </c>
      <c r="G279" s="3">
        <f t="shared" si="12"/>
        <v>703879.27830000001</v>
      </c>
      <c r="H279" s="3">
        <f t="shared" si="13"/>
        <v>0.33000000013271347</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275954.17</v>
      </c>
      <c r="D280" s="2">
        <f>'PR-RAS'!E284</f>
        <v>1127982.8899999999</v>
      </c>
      <c r="E280" s="2">
        <v>0</v>
      </c>
      <c r="F280" s="2">
        <v>0</v>
      </c>
      <c r="G280" s="3">
        <f t="shared" si="12"/>
        <v>706405.66605</v>
      </c>
      <c r="H280" s="3">
        <f t="shared" si="13"/>
        <v>0.28000000008614734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9.9499999999999993</v>
      </c>
      <c r="E284" s="2">
        <v>0</v>
      </c>
      <c r="F284" s="2">
        <v>0</v>
      </c>
      <c r="G284" s="3">
        <f t="shared" si="12"/>
        <v>5.6316999999999995</v>
      </c>
      <c r="H284" s="3">
        <f t="shared" si="13"/>
        <v>5.0000000000000711E-2</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59693536.920000002</v>
      </c>
      <c r="D295" s="2">
        <f>'PR-RAS'!E299</f>
        <v>74423153.200000018</v>
      </c>
      <c r="E295" s="2">
        <v>0</v>
      </c>
      <c r="F295" s="2">
        <v>0</v>
      </c>
      <c r="G295" s="3">
        <f t="shared" si="12"/>
        <v>61310713.936080009</v>
      </c>
      <c r="H295" s="3">
        <f t="shared" si="13"/>
        <v>0.28000001609325409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13539532.109999999</v>
      </c>
      <c r="D296" s="2">
        <f>'PR-RAS'!E300</f>
        <v>5035049.1999999732</v>
      </c>
      <c r="E296" s="2">
        <v>0</v>
      </c>
      <c r="F296" s="2">
        <v>0</v>
      </c>
      <c r="G296" s="3">
        <f t="shared" si="12"/>
        <v>6964841.0004499834</v>
      </c>
      <c r="H296" s="3">
        <f t="shared" si="13"/>
        <v>0.3099999725818634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4197001.13</v>
      </c>
      <c r="D298" s="2">
        <f>'PR-RAS'!E302</f>
        <v>6722791.3300000001</v>
      </c>
      <c r="E298" s="2">
        <v>0</v>
      </c>
      <c r="F298" s="2">
        <v>0</v>
      </c>
      <c r="G298" s="3">
        <f t="shared" si="12"/>
        <v>5239847.3856299995</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1647085.65</v>
      </c>
      <c r="D300" s="2">
        <f>'PR-RAS'!E304</f>
        <v>3446630.65</v>
      </c>
      <c r="E300" s="2">
        <v>0</v>
      </c>
      <c r="F300" s="2">
        <v>0</v>
      </c>
      <c r="G300" s="3">
        <f t="shared" si="12"/>
        <v>2553563.7380499998</v>
      </c>
      <c r="H300" s="3">
        <f t="shared" si="13"/>
        <v>0.70000000018626451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148197.73000000001</v>
      </c>
      <c r="D301" s="2">
        <f>'PR-RAS'!E305</f>
        <v>112142.32</v>
      </c>
      <c r="E301" s="2">
        <v>0</v>
      </c>
      <c r="F301" s="2">
        <v>0</v>
      </c>
      <c r="G301" s="3">
        <f t="shared" si="12"/>
        <v>111744.711</v>
      </c>
      <c r="H301" s="3">
        <f t="shared" si="13"/>
        <v>0.58999999999650754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206338.53</v>
      </c>
      <c r="D303" s="2">
        <f>'PR-RAS'!E308</f>
        <v>439921.94000000006</v>
      </c>
      <c r="E303" s="2">
        <v>0</v>
      </c>
      <c r="F303" s="2">
        <v>0</v>
      </c>
      <c r="G303" s="3">
        <f t="shared" si="12"/>
        <v>328027.08782000002</v>
      </c>
      <c r="H303" s="3">
        <f t="shared" si="13"/>
        <v>0.52999999994062819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65521.9</v>
      </c>
      <c r="D304" s="2">
        <f>'PR-RAS'!E309</f>
        <v>196547.29</v>
      </c>
      <c r="E304" s="2">
        <v>0</v>
      </c>
      <c r="F304" s="2">
        <v>0</v>
      </c>
      <c r="G304" s="3">
        <f t="shared" si="12"/>
        <v>138960.79344000001</v>
      </c>
      <c r="H304" s="3">
        <f t="shared" si="13"/>
        <v>0.39000000000669388</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65521.9</v>
      </c>
      <c r="D305" s="2">
        <f>'PR-RAS'!E310</f>
        <v>196547.29</v>
      </c>
      <c r="E305" s="2">
        <v>0</v>
      </c>
      <c r="F305" s="2">
        <v>0</v>
      </c>
      <c r="G305" s="3">
        <f t="shared" si="12"/>
        <v>139419.40992000001</v>
      </c>
      <c r="H305" s="3">
        <f t="shared" si="13"/>
        <v>0.39000000000669388</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65521.9</v>
      </c>
      <c r="D306" s="2">
        <f>'PR-RAS'!E311</f>
        <v>196547.29</v>
      </c>
      <c r="E306" s="2">
        <v>0</v>
      </c>
      <c r="F306" s="2">
        <v>0</v>
      </c>
      <c r="G306" s="3">
        <f t="shared" si="12"/>
        <v>139878.0264</v>
      </c>
      <c r="H306" s="3">
        <f t="shared" si="13"/>
        <v>0.39000000000669388</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140816.63</v>
      </c>
      <c r="D316" s="2">
        <f>'PR-RAS'!E321</f>
        <v>243374.65000000002</v>
      </c>
      <c r="E316" s="2">
        <v>0</v>
      </c>
      <c r="F316" s="2">
        <v>0</v>
      </c>
      <c r="G316" s="3">
        <f t="shared" si="12"/>
        <v>197683.26795000001</v>
      </c>
      <c r="H316" s="3">
        <f t="shared" si="13"/>
        <v>0.71999999997206032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138415.04000000001</v>
      </c>
      <c r="D317" s="2">
        <f>'PR-RAS'!E322</f>
        <v>243374.65000000002</v>
      </c>
      <c r="E317" s="2">
        <v>0</v>
      </c>
      <c r="F317" s="2">
        <v>0</v>
      </c>
      <c r="G317" s="3">
        <f t="shared" si="12"/>
        <v>197551.93144000001</v>
      </c>
      <c r="H317" s="3">
        <f t="shared" si="13"/>
        <v>0.38999999998486601</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135453.03</v>
      </c>
      <c r="D318" s="2">
        <f>'PR-RAS'!E323</f>
        <v>149270.85</v>
      </c>
      <c r="E318" s="2">
        <v>0</v>
      </c>
      <c r="F318" s="2">
        <v>0</v>
      </c>
      <c r="G318" s="3">
        <f t="shared" si="12"/>
        <v>137576.32941000001</v>
      </c>
      <c r="H318" s="3">
        <f t="shared" si="13"/>
        <v>0.17999999999301508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2962.01</v>
      </c>
      <c r="D319" s="2">
        <f>'PR-RAS'!E324</f>
        <v>94103.8</v>
      </c>
      <c r="E319" s="2">
        <v>0</v>
      </c>
      <c r="F319" s="2">
        <v>0</v>
      </c>
      <c r="G319" s="3">
        <f t="shared" si="12"/>
        <v>60791.935980000009</v>
      </c>
      <c r="H319" s="3">
        <f t="shared" si="13"/>
        <v>0.2099999999973079</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2401.59</v>
      </c>
      <c r="D331" s="2">
        <f>'PR-RAS'!E336</f>
        <v>0</v>
      </c>
      <c r="E331" s="2">
        <v>0</v>
      </c>
      <c r="F331" s="2">
        <v>0</v>
      </c>
      <c r="G331" s="3">
        <f t="shared" si="12"/>
        <v>792.52470000000005</v>
      </c>
      <c r="H331" s="3">
        <f t="shared" si="13"/>
        <v>0.40999999999985448</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2401.59</v>
      </c>
      <c r="D332" s="2">
        <f>'PR-RAS'!E337</f>
        <v>0</v>
      </c>
      <c r="E332" s="2">
        <v>0</v>
      </c>
      <c r="F332" s="2">
        <v>0</v>
      </c>
      <c r="G332" s="3">
        <f t="shared" si="12"/>
        <v>794.92629000000011</v>
      </c>
      <c r="H332" s="3">
        <f t="shared" si="13"/>
        <v>0.40999999999985448</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16847930.739999998</v>
      </c>
      <c r="D355" s="2">
        <f>'PR-RAS'!E360</f>
        <v>34234910.689999998</v>
      </c>
      <c r="E355" s="2">
        <v>0</v>
      </c>
      <c r="F355" s="2">
        <v>0</v>
      </c>
      <c r="G355" s="3">
        <f t="shared" si="12"/>
        <v>30202484.250479996</v>
      </c>
      <c r="H355" s="3">
        <f t="shared" si="13"/>
        <v>0.57000000402331352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494089.21</v>
      </c>
      <c r="D356" s="2">
        <f>'PR-RAS'!E361</f>
        <v>573644.94999999995</v>
      </c>
      <c r="E356" s="2">
        <v>0</v>
      </c>
      <c r="F356" s="2">
        <v>0</v>
      </c>
      <c r="G356" s="3">
        <f t="shared" si="12"/>
        <v>582689.58404999995</v>
      </c>
      <c r="H356" s="3">
        <f t="shared" si="13"/>
        <v>0.26000000006752089</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345351.43</v>
      </c>
      <c r="D357" s="2">
        <f>'PR-RAS'!E362</f>
        <v>411831.94</v>
      </c>
      <c r="E357" s="2">
        <v>0</v>
      </c>
      <c r="F357" s="2">
        <v>0</v>
      </c>
      <c r="G357" s="3">
        <f t="shared" si="12"/>
        <v>416169.45036000002</v>
      </c>
      <c r="H357" s="3">
        <f t="shared" si="13"/>
        <v>0.48999999999068677</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345351.43</v>
      </c>
      <c r="D358" s="2">
        <f>'PR-RAS'!E363</f>
        <v>411831.94</v>
      </c>
      <c r="E358" s="2">
        <v>0</v>
      </c>
      <c r="F358" s="2">
        <v>0</v>
      </c>
      <c r="G358" s="3">
        <f t="shared" si="12"/>
        <v>417338.46567000001</v>
      </c>
      <c r="H358" s="3">
        <f t="shared" si="13"/>
        <v>0.48999999999068677</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148737.78000000003</v>
      </c>
      <c r="D361" s="2">
        <f>'PR-RAS'!E366</f>
        <v>161813.01</v>
      </c>
      <c r="E361" s="2">
        <v>0</v>
      </c>
      <c r="F361" s="2">
        <v>0</v>
      </c>
      <c r="G361" s="3">
        <f t="shared" si="12"/>
        <v>170050.96800000002</v>
      </c>
      <c r="H361" s="3">
        <f t="shared" si="13"/>
        <v>0.22999999998137355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132434.39000000001</v>
      </c>
      <c r="D364" s="2">
        <f>'PR-RAS'!E369</f>
        <v>161813.01</v>
      </c>
      <c r="E364" s="2">
        <v>0</v>
      </c>
      <c r="F364" s="2">
        <v>0</v>
      </c>
      <c r="G364" s="3">
        <f t="shared" si="12"/>
        <v>165549.92883000002</v>
      </c>
      <c r="H364" s="3">
        <f t="shared" si="13"/>
        <v>0.40000000002328306</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16303.39</v>
      </c>
      <c r="D365" s="2">
        <f>'PR-RAS'!E370</f>
        <v>0</v>
      </c>
      <c r="E365" s="2">
        <v>0</v>
      </c>
      <c r="F365" s="2">
        <v>0</v>
      </c>
      <c r="G365" s="3">
        <f t="shared" si="12"/>
        <v>5934.4339599999994</v>
      </c>
      <c r="H365" s="3">
        <f t="shared" si="13"/>
        <v>0.38999999999941792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12923903.399999999</v>
      </c>
      <c r="D368" s="2">
        <f>'PR-RAS'!E373</f>
        <v>25504288.169999998</v>
      </c>
      <c r="E368" s="2">
        <v>0</v>
      </c>
      <c r="F368" s="2">
        <v>0</v>
      </c>
      <c r="G368" s="3">
        <f t="shared" si="12"/>
        <v>23463220.064579997</v>
      </c>
      <c r="H368" s="3">
        <f t="shared" si="13"/>
        <v>0.56999999657273293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11195845.149999999</v>
      </c>
      <c r="D369" s="2">
        <f>'PR-RAS'!E374</f>
        <v>23348384.260000002</v>
      </c>
      <c r="E369" s="2">
        <v>0</v>
      </c>
      <c r="F369" s="2">
        <v>0</v>
      </c>
      <c r="G369" s="3">
        <f t="shared" si="12"/>
        <v>21304481.830559999</v>
      </c>
      <c r="H369" s="3">
        <f t="shared" si="13"/>
        <v>0.41000000014901161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68800</v>
      </c>
      <c r="D370" s="2">
        <f>'PR-RAS'!E375</f>
        <v>34103</v>
      </c>
      <c r="E370" s="2">
        <v>0</v>
      </c>
      <c r="F370" s="2">
        <v>0</v>
      </c>
      <c r="G370" s="3">
        <f t="shared" si="12"/>
        <v>50555.214</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2156222.0499999998</v>
      </c>
      <c r="D371" s="2">
        <f>'PR-RAS'!E376</f>
        <v>10108177.199999999</v>
      </c>
      <c r="E371" s="2">
        <v>0</v>
      </c>
      <c r="F371" s="2">
        <v>0</v>
      </c>
      <c r="G371" s="3">
        <f t="shared" si="12"/>
        <v>8277853.2864999995</v>
      </c>
      <c r="H371" s="3">
        <f t="shared" si="13"/>
        <v>0.24999999906867743</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6576599.4900000002</v>
      </c>
      <c r="D372" s="2">
        <f>'PR-RAS'!E377</f>
        <v>9401286.6500000004</v>
      </c>
      <c r="E372" s="2">
        <v>0</v>
      </c>
      <c r="F372" s="2">
        <v>0</v>
      </c>
      <c r="G372" s="3">
        <f t="shared" si="12"/>
        <v>9415673.1050899997</v>
      </c>
      <c r="H372" s="3">
        <f t="shared" si="13"/>
        <v>0.83999999985098839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2394223.61</v>
      </c>
      <c r="D373" s="2">
        <f>'PR-RAS'!E378</f>
        <v>3804817.41</v>
      </c>
      <c r="E373" s="2">
        <v>0</v>
      </c>
      <c r="F373" s="2">
        <v>0</v>
      </c>
      <c r="G373" s="3">
        <f t="shared" si="12"/>
        <v>3721435.3359599998</v>
      </c>
      <c r="H373" s="3">
        <f t="shared" si="13"/>
        <v>0.80000000027939677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660354.71</v>
      </c>
      <c r="D374" s="2">
        <f>'PR-RAS'!E379</f>
        <v>1092457.8999999999</v>
      </c>
      <c r="E374" s="2">
        <v>0</v>
      </c>
      <c r="F374" s="2">
        <v>0</v>
      </c>
      <c r="G374" s="3">
        <f t="shared" si="12"/>
        <v>1061285.9002299998</v>
      </c>
      <c r="H374" s="3">
        <f t="shared" si="13"/>
        <v>0.39000000013038516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167873.86</v>
      </c>
      <c r="D375" s="2">
        <f>'PR-RAS'!E380</f>
        <v>271787.78000000003</v>
      </c>
      <c r="E375" s="2">
        <v>0</v>
      </c>
      <c r="F375" s="2">
        <v>0</v>
      </c>
      <c r="G375" s="3">
        <f t="shared" si="12"/>
        <v>266082.08308000001</v>
      </c>
      <c r="H375" s="3">
        <f t="shared" si="13"/>
        <v>0.35999999998603016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16427.21</v>
      </c>
      <c r="D376" s="2">
        <f>'PR-RAS'!E381</f>
        <v>60960.04</v>
      </c>
      <c r="E376" s="2">
        <v>0</v>
      </c>
      <c r="F376" s="2">
        <v>0</v>
      </c>
      <c r="G376" s="3">
        <f t="shared" si="12"/>
        <v>51880.233749999999</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77587.740000000005</v>
      </c>
      <c r="D377" s="2">
        <f>'PR-RAS'!E382</f>
        <v>111179.28</v>
      </c>
      <c r="E377" s="2">
        <v>0</v>
      </c>
      <c r="F377" s="2">
        <v>0</v>
      </c>
      <c r="G377" s="3">
        <f t="shared" si="12"/>
        <v>112779.8088</v>
      </c>
      <c r="H377" s="3">
        <f t="shared" si="13"/>
        <v>0.53999999999359716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2579.9499999999998</v>
      </c>
      <c r="D378" s="2">
        <f>'PR-RAS'!E383</f>
        <v>1869.84</v>
      </c>
      <c r="E378" s="2">
        <v>0</v>
      </c>
      <c r="F378" s="2">
        <v>0</v>
      </c>
      <c r="G378" s="3">
        <f t="shared" si="12"/>
        <v>2382.5005099999998</v>
      </c>
      <c r="H378" s="3">
        <f t="shared" si="13"/>
        <v>0.21000000000026375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13165.71</v>
      </c>
      <c r="D379" s="2">
        <f>'PR-RAS'!E384</f>
        <v>1295.71</v>
      </c>
      <c r="E379" s="2">
        <v>0</v>
      </c>
      <c r="F379" s="2">
        <v>0</v>
      </c>
      <c r="G379" s="3">
        <f t="shared" si="12"/>
        <v>5956.1951399999998</v>
      </c>
      <c r="H379" s="3">
        <f t="shared" si="13"/>
        <v>0.58000000000083674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4534.68</v>
      </c>
      <c r="D380" s="2">
        <f>'PR-RAS'!E385</f>
        <v>4963.92</v>
      </c>
      <c r="E380" s="2">
        <v>0</v>
      </c>
      <c r="F380" s="2">
        <v>0</v>
      </c>
      <c r="G380" s="3">
        <f t="shared" si="12"/>
        <v>5481.2950799999999</v>
      </c>
      <c r="H380" s="3">
        <f t="shared" si="13"/>
        <v>0.3999999999996362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378185.56</v>
      </c>
      <c r="D381" s="2">
        <f>'PR-RAS'!E386</f>
        <v>640401.32999999996</v>
      </c>
      <c r="E381" s="2">
        <v>0</v>
      </c>
      <c r="F381" s="2">
        <v>0</v>
      </c>
      <c r="G381" s="3">
        <f t="shared" si="12"/>
        <v>630415.52359999996</v>
      </c>
      <c r="H381" s="3">
        <f t="shared" si="13"/>
        <v>0.76999999996041879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47411.81</v>
      </c>
      <c r="D383" s="2">
        <f>'PR-RAS'!E388</f>
        <v>58750</v>
      </c>
      <c r="E383" s="2">
        <v>0</v>
      </c>
      <c r="F383" s="2">
        <v>0</v>
      </c>
      <c r="G383" s="3">
        <f t="shared" si="12"/>
        <v>62996.311419999998</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28537.5</v>
      </c>
      <c r="D384" s="2">
        <f>'PR-RAS'!E389</f>
        <v>58750</v>
      </c>
      <c r="E384" s="2">
        <v>0</v>
      </c>
      <c r="F384" s="2">
        <v>0</v>
      </c>
      <c r="G384" s="3">
        <f t="shared" si="12"/>
        <v>55932.362500000003</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18874.310000000001</v>
      </c>
      <c r="D386" s="2">
        <f>'PR-RAS'!E391</f>
        <v>0</v>
      </c>
      <c r="E386" s="2">
        <v>0</v>
      </c>
      <c r="F386" s="2">
        <v>0</v>
      </c>
      <c r="G386" s="3">
        <f t="shared" si="12"/>
        <v>7266.6093500000006</v>
      </c>
      <c r="H386" s="3">
        <f t="shared" si="13"/>
        <v>0.31000000000130967</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524366.21</v>
      </c>
      <c r="D388" s="2">
        <f>'PR-RAS'!E393</f>
        <v>375538.79000000004</v>
      </c>
      <c r="E388" s="2">
        <v>0</v>
      </c>
      <c r="F388" s="2">
        <v>0</v>
      </c>
      <c r="G388" s="3">
        <f t="shared" si="12"/>
        <v>493596.74673000001</v>
      </c>
      <c r="H388" s="3">
        <f t="shared" si="13"/>
        <v>0.41999999992549419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332092.88</v>
      </c>
      <c r="D389" s="2">
        <f>'PR-RAS'!E394</f>
        <v>338445.58</v>
      </c>
      <c r="E389" s="2">
        <v>0</v>
      </c>
      <c r="F389" s="2">
        <v>0</v>
      </c>
      <c r="G389" s="3">
        <f t="shared" si="12"/>
        <v>391485.80752000003</v>
      </c>
      <c r="H389" s="3">
        <f t="shared" si="13"/>
        <v>0.53999999997904524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113681.39</v>
      </c>
      <c r="D390" s="2">
        <f>'PR-RAS'!E395</f>
        <v>31711.71</v>
      </c>
      <c r="E390" s="2">
        <v>0</v>
      </c>
      <c r="F390" s="2">
        <v>0</v>
      </c>
      <c r="G390" s="3">
        <f t="shared" si="12"/>
        <v>68893.771089999995</v>
      </c>
      <c r="H390" s="3">
        <f t="shared" si="13"/>
        <v>0.68000000000029104</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1895</v>
      </c>
      <c r="D391" s="2">
        <f>'PR-RAS'!E396</f>
        <v>0</v>
      </c>
      <c r="E391" s="2">
        <v>0</v>
      </c>
      <c r="F391" s="2">
        <v>0</v>
      </c>
      <c r="G391" s="3">
        <f t="shared" si="12"/>
        <v>739.05000000000007</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76696.94</v>
      </c>
      <c r="D392" s="2">
        <f>'PR-RAS'!E397</f>
        <v>5381.5</v>
      </c>
      <c r="E392" s="2">
        <v>0</v>
      </c>
      <c r="F392" s="2">
        <v>0</v>
      </c>
      <c r="G392" s="3">
        <f t="shared" si="12"/>
        <v>34196.836540000004</v>
      </c>
      <c r="H392" s="3">
        <f t="shared" si="13"/>
        <v>0.55999999999767169</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3700</v>
      </c>
      <c r="D393" s="2">
        <f>'PR-RAS'!E398</f>
        <v>0</v>
      </c>
      <c r="E393" s="2">
        <v>0</v>
      </c>
      <c r="F393" s="2">
        <v>0</v>
      </c>
      <c r="G393" s="3">
        <f t="shared" si="12"/>
        <v>1450.4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3700</v>
      </c>
      <c r="D395" s="2">
        <f>'PR-RAS'!E400</f>
        <v>0</v>
      </c>
      <c r="E395" s="2">
        <v>0</v>
      </c>
      <c r="F395" s="2">
        <v>0</v>
      </c>
      <c r="G395" s="3">
        <f t="shared" si="12"/>
        <v>1457.8</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492225.52</v>
      </c>
      <c r="D396" s="2">
        <f>'PR-RAS'!E401</f>
        <v>629157.22</v>
      </c>
      <c r="E396" s="2">
        <v>0</v>
      </c>
      <c r="F396" s="2">
        <v>0</v>
      </c>
      <c r="G396" s="3">
        <f t="shared" si="12"/>
        <v>691463.28419999999</v>
      </c>
      <c r="H396" s="3">
        <f t="shared" si="13"/>
        <v>0.69999999995343387</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950</v>
      </c>
      <c r="E397" s="2">
        <v>0</v>
      </c>
      <c r="F397" s="2">
        <v>0</v>
      </c>
      <c r="G397" s="3">
        <f t="shared" si="12"/>
        <v>752.40000000000009</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42903.96</v>
      </c>
      <c r="D398" s="2">
        <f>'PR-RAS'!E403</f>
        <v>11917.72</v>
      </c>
      <c r="E398" s="2">
        <v>0</v>
      </c>
      <c r="F398" s="2">
        <v>0</v>
      </c>
      <c r="G398" s="3">
        <f t="shared" si="12"/>
        <v>26495.541799999999</v>
      </c>
      <c r="H398" s="3">
        <f t="shared" si="13"/>
        <v>0.32000000000152795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98129.24</v>
      </c>
      <c r="D399" s="2">
        <f>'PR-RAS'!E404</f>
        <v>70648.5</v>
      </c>
      <c r="E399" s="2">
        <v>0</v>
      </c>
      <c r="F399" s="2">
        <v>0</v>
      </c>
      <c r="G399" s="3">
        <f t="shared" si="12"/>
        <v>95291.643519999998</v>
      </c>
      <c r="H399" s="3">
        <f t="shared" si="13"/>
        <v>0.74000000000523869</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351192.32000000001</v>
      </c>
      <c r="D400" s="2">
        <f>'PR-RAS'!E405</f>
        <v>545641</v>
      </c>
      <c r="E400" s="2">
        <v>0</v>
      </c>
      <c r="F400" s="2">
        <v>0</v>
      </c>
      <c r="G400" s="3">
        <f t="shared" si="12"/>
        <v>575547.25368000008</v>
      </c>
      <c r="H400" s="3">
        <f t="shared" si="13"/>
        <v>0.32000000000698492</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3429938.13</v>
      </c>
      <c r="D407" s="2">
        <f>'PR-RAS'!E412</f>
        <v>8156977.5700000003</v>
      </c>
      <c r="E407" s="2">
        <v>0</v>
      </c>
      <c r="F407" s="2">
        <v>0</v>
      </c>
      <c r="G407" s="3">
        <f t="shared" si="12"/>
        <v>8016020.6676200004</v>
      </c>
      <c r="H407" s="3">
        <f t="shared" si="13"/>
        <v>0.55999999959021807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3429938.13</v>
      </c>
      <c r="D408" s="2">
        <f>'PR-RAS'!E413</f>
        <v>8156977.5700000003</v>
      </c>
      <c r="E408" s="2">
        <v>0</v>
      </c>
      <c r="F408" s="2">
        <v>0</v>
      </c>
      <c r="G408" s="3">
        <f t="shared" si="12"/>
        <v>8035764.5608899994</v>
      </c>
      <c r="H408" s="3">
        <f t="shared" si="13"/>
        <v>0.55999999959021807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16641592.209999999</v>
      </c>
      <c r="D413" s="2">
        <f>'PR-RAS'!E418</f>
        <v>33794988.75</v>
      </c>
      <c r="E413" s="2">
        <v>0</v>
      </c>
      <c r="F413" s="2">
        <v>0</v>
      </c>
      <c r="G413" s="3">
        <f t="shared" si="12"/>
        <v>34703406.720519997</v>
      </c>
      <c r="H413" s="3">
        <f t="shared" si="13"/>
        <v>0.45999999903142452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465441.22</v>
      </c>
      <c r="D416" s="2">
        <f>'PR-RAS'!E421</f>
        <v>424163.97</v>
      </c>
      <c r="E416" s="2">
        <v>0</v>
      </c>
      <c r="F416" s="2">
        <v>0</v>
      </c>
      <c r="G416" s="3">
        <f t="shared" si="12"/>
        <v>545214.2013999999</v>
      </c>
      <c r="H416" s="3">
        <f t="shared" si="13"/>
        <v>0.25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73439407.560000002</v>
      </c>
      <c r="D417" s="2">
        <f>'PR-RAS'!E422</f>
        <v>79898124.339999989</v>
      </c>
      <c r="E417" s="2">
        <v>0</v>
      </c>
      <c r="F417" s="2">
        <v>0</v>
      </c>
      <c r="G417" s="3">
        <f t="shared" si="12"/>
        <v>97026032.995839983</v>
      </c>
      <c r="H417" s="3">
        <f t="shared" si="13"/>
        <v>0.7799999862909317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76541467.659999996</v>
      </c>
      <c r="D418" s="2">
        <f>'PR-RAS'!E423</f>
        <v>108658063.89000002</v>
      </c>
      <c r="E418" s="2">
        <v>0</v>
      </c>
      <c r="F418" s="2">
        <v>0</v>
      </c>
      <c r="G418" s="3">
        <f t="shared" si="12"/>
        <v>122538617.29848002</v>
      </c>
      <c r="H418" s="3">
        <f t="shared" si="13"/>
        <v>0.44999998807907104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3102060.099999994</v>
      </c>
      <c r="D420" s="2">
        <f>'PR-RAS'!E425</f>
        <v>28759939.550000027</v>
      </c>
      <c r="E420" s="2">
        <v>0</v>
      </c>
      <c r="F420" s="2">
        <v>0</v>
      </c>
      <c r="G420" s="3">
        <f t="shared" si="12"/>
        <v>25400592.524800017</v>
      </c>
      <c r="H420" s="3">
        <f t="shared" si="13"/>
        <v>0.54999996721744537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4197001.13</v>
      </c>
      <c r="D421" s="2">
        <f>'PR-RAS'!E426</f>
        <v>6722791.3300000001</v>
      </c>
      <c r="E421" s="2">
        <v>0</v>
      </c>
      <c r="F421" s="2">
        <v>0</v>
      </c>
      <c r="G421" s="3">
        <f t="shared" si="12"/>
        <v>7409885.1917999992</v>
      </c>
      <c r="H421" s="3">
        <f t="shared" si="13"/>
        <v>0.4599999999627471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2112526.87</v>
      </c>
      <c r="D423" s="2">
        <f>'PR-RAS'!E428</f>
        <v>3870794.62</v>
      </c>
      <c r="E423" s="2">
        <v>0</v>
      </c>
      <c r="F423" s="2">
        <v>0</v>
      </c>
      <c r="G423" s="3">
        <f t="shared" si="12"/>
        <v>4158436.9984199996</v>
      </c>
      <c r="H423" s="3">
        <f t="shared" si="13"/>
        <v>0.50999999977648258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7269037.2800000003</v>
      </c>
      <c r="D424" s="2">
        <f>'PR-RAS'!E430</f>
        <v>11038584.949999999</v>
      </c>
      <c r="E424" s="2">
        <v>0</v>
      </c>
      <c r="F424" s="2">
        <v>0</v>
      </c>
      <c r="G424" s="3">
        <f t="shared" si="12"/>
        <v>12413445.63714</v>
      </c>
      <c r="H424" s="3">
        <f t="shared" si="13"/>
        <v>0.33000000100582838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7269037.2800000003</v>
      </c>
      <c r="D485" s="2">
        <f>'PR-RAS'!E491</f>
        <v>11038584.949999999</v>
      </c>
      <c r="E485" s="2">
        <v>0</v>
      </c>
      <c r="F485" s="2">
        <v>0</v>
      </c>
      <c r="G485" s="3">
        <f t="shared" si="12"/>
        <v>14203564.275119999</v>
      </c>
      <c r="H485" s="3">
        <f t="shared" si="13"/>
        <v>0.33000000100582838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7269037.2800000003</v>
      </c>
      <c r="D496" s="2">
        <f>'PR-RAS'!E502</f>
        <v>11038584.949999999</v>
      </c>
      <c r="E496" s="2">
        <v>0</v>
      </c>
      <c r="F496" s="2">
        <v>0</v>
      </c>
      <c r="G496" s="3">
        <f t="shared" si="12"/>
        <v>14526372.554099999</v>
      </c>
      <c r="H496" s="3">
        <f t="shared" si="13"/>
        <v>0.33000000100582838</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7269037.2800000003</v>
      </c>
      <c r="D497" s="2">
        <f>'PR-RAS'!E503</f>
        <v>11038584.949999999</v>
      </c>
      <c r="E497" s="2">
        <v>0</v>
      </c>
      <c r="F497" s="2">
        <v>0</v>
      </c>
      <c r="G497" s="3">
        <f t="shared" si="12"/>
        <v>14555718.76128</v>
      </c>
      <c r="H497" s="3">
        <f t="shared" si="13"/>
        <v>0.33000000100582838</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1641186.98</v>
      </c>
      <c r="D529" s="2">
        <f>'PR-RAS'!E535</f>
        <v>1272221.8500000001</v>
      </c>
      <c r="E529" s="2">
        <v>0</v>
      </c>
      <c r="F529" s="2">
        <v>0</v>
      </c>
      <c r="G529" s="3">
        <f t="shared" ref="G529:G836" si="14">(B529/1000)*(C529*1+D529*2)</f>
        <v>2210012.9990400001</v>
      </c>
      <c r="H529" s="3">
        <f t="shared" ref="H529:H836" si="15">ABS(C529-ROUND(C529,0))+ABS(D529-ROUND(D529,0))</f>
        <v>0.16999999992549419</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500000</v>
      </c>
      <c r="D578" s="2">
        <f>'PR-RAS'!E584</f>
        <v>0</v>
      </c>
      <c r="E578" s="2">
        <v>0</v>
      </c>
      <c r="F578" s="2">
        <v>0</v>
      </c>
      <c r="G578" s="3">
        <f t="shared" si="14"/>
        <v>288500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500000</v>
      </c>
      <c r="D583" s="2">
        <f>'PR-RAS'!E589</f>
        <v>0</v>
      </c>
      <c r="E583" s="2">
        <v>0</v>
      </c>
      <c r="F583" s="2">
        <v>0</v>
      </c>
      <c r="G583" s="3">
        <f t="shared" si="14"/>
        <v>291000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500000</v>
      </c>
      <c r="D584" s="2">
        <f>'PR-RAS'!E590</f>
        <v>0</v>
      </c>
      <c r="E584" s="2">
        <v>0</v>
      </c>
      <c r="F584" s="2">
        <v>0</v>
      </c>
      <c r="G584" s="3">
        <f t="shared" si="14"/>
        <v>291500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1141186.98</v>
      </c>
      <c r="D591" s="2">
        <f>'PR-RAS'!E597</f>
        <v>1272221.8500000001</v>
      </c>
      <c r="E591" s="2">
        <v>0</v>
      </c>
      <c r="F591" s="2">
        <v>0</v>
      </c>
      <c r="G591" s="3">
        <f t="shared" si="14"/>
        <v>2174522.1011999999</v>
      </c>
      <c r="H591" s="3">
        <f t="shared" si="15"/>
        <v>0.16999999992549419</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1141186.98</v>
      </c>
      <c r="D603" s="2">
        <f>'PR-RAS'!E609</f>
        <v>1272221.8500000001</v>
      </c>
      <c r="E603" s="2">
        <v>0</v>
      </c>
      <c r="F603" s="2">
        <v>0</v>
      </c>
      <c r="G603" s="3">
        <f t="shared" si="14"/>
        <v>2218749.6693600002</v>
      </c>
      <c r="H603" s="3">
        <f t="shared" si="15"/>
        <v>0.16999999992549419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1141186.98</v>
      </c>
      <c r="D604" s="2">
        <f>'PR-RAS'!E610</f>
        <v>1272221.8500000001</v>
      </c>
      <c r="E604" s="2">
        <v>0</v>
      </c>
      <c r="F604" s="2">
        <v>0</v>
      </c>
      <c r="G604" s="3">
        <f t="shared" si="14"/>
        <v>2222435.3000400001</v>
      </c>
      <c r="H604" s="3">
        <f t="shared" si="15"/>
        <v>0.16999999992549419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5627850.3000000007</v>
      </c>
      <c r="D633" s="2">
        <f>'PR-RAS'!E639</f>
        <v>9766363.0999999996</v>
      </c>
      <c r="E633" s="2">
        <v>0</v>
      </c>
      <c r="F633" s="2">
        <v>0</v>
      </c>
      <c r="G633" s="3">
        <f t="shared" si="14"/>
        <v>15901484.347999999</v>
      </c>
      <c r="H633" s="3">
        <f t="shared" si="15"/>
        <v>0.40000000037252903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80708444.840000004</v>
      </c>
      <c r="D637" s="2">
        <f>'PR-RAS'!E643</f>
        <v>90936709.289999992</v>
      </c>
      <c r="E637" s="2">
        <v>0</v>
      </c>
      <c r="F637" s="2">
        <v>0</v>
      </c>
      <c r="G637" s="3">
        <f t="shared" si="14"/>
        <v>167002065.13512</v>
      </c>
      <c r="H637" s="3">
        <f t="shared" si="15"/>
        <v>0.44999998807907104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78182654.640000001</v>
      </c>
      <c r="D638" s="2">
        <f>'PR-RAS'!E644</f>
        <v>109930285.74000001</v>
      </c>
      <c r="E638" s="2">
        <v>0</v>
      </c>
      <c r="F638" s="2">
        <v>0</v>
      </c>
      <c r="G638" s="3">
        <f t="shared" si="14"/>
        <v>189853535.03844002</v>
      </c>
      <c r="H638" s="3">
        <f t="shared" si="15"/>
        <v>0.61999998986721039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2525790.200000003</v>
      </c>
      <c r="D639" s="2">
        <f>'PR-RAS'!E645</f>
        <v>0</v>
      </c>
      <c r="E639" s="2">
        <v>0</v>
      </c>
      <c r="F639" s="2">
        <v>0</v>
      </c>
      <c r="G639" s="3">
        <f t="shared" si="14"/>
        <v>1611454.1476000019</v>
      </c>
      <c r="H639" s="3">
        <f t="shared" si="15"/>
        <v>0.20000000298023224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18993576.450000018</v>
      </c>
      <c r="E640" s="2">
        <v>0</v>
      </c>
      <c r="F640" s="2">
        <v>0</v>
      </c>
      <c r="G640" s="3">
        <f t="shared" si="14"/>
        <v>24273790.703100022</v>
      </c>
      <c r="H640" s="3">
        <f t="shared" si="15"/>
        <v>0.45000001788139343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4197001.13</v>
      </c>
      <c r="D641" s="2">
        <f>'PR-RAS'!E647</f>
        <v>6722791.3300000001</v>
      </c>
      <c r="E641" s="2">
        <v>0</v>
      </c>
      <c r="F641" s="2">
        <v>0</v>
      </c>
      <c r="G641" s="3">
        <f t="shared" si="14"/>
        <v>11291253.625599999</v>
      </c>
      <c r="H641" s="3">
        <f t="shared" si="15"/>
        <v>0.4599999999627471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6722791.3300000029</v>
      </c>
      <c r="D643" s="2">
        <f>'PR-RAS'!E649</f>
        <v>0</v>
      </c>
      <c r="E643" s="2">
        <v>0</v>
      </c>
      <c r="F643" s="2">
        <v>0</v>
      </c>
      <c r="G643" s="3">
        <f t="shared" si="14"/>
        <v>4316032.0338600017</v>
      </c>
      <c r="H643" s="3">
        <f t="shared" si="15"/>
        <v>0.33000000286847353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12270785.120000018</v>
      </c>
      <c r="E644" s="2">
        <v>0</v>
      </c>
      <c r="F644" s="2">
        <v>0</v>
      </c>
      <c r="G644" s="3">
        <f t="shared" si="14"/>
        <v>15780229.664320024</v>
      </c>
      <c r="H644" s="3">
        <f t="shared" si="15"/>
        <v>0.12000001780688763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2888300.13</v>
      </c>
      <c r="D645" s="2">
        <f>'PR-RAS'!E651</f>
        <v>1548.87</v>
      </c>
      <c r="E645" s="2">
        <v>0</v>
      </c>
      <c r="F645" s="2">
        <v>0</v>
      </c>
      <c r="G645" s="3">
        <f t="shared" si="14"/>
        <v>1862060.2282800002</v>
      </c>
      <c r="H645" s="3">
        <f t="shared" si="15"/>
        <v>0.25999999988835043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7581623.5999999996</v>
      </c>
      <c r="D646" s="2">
        <f>'PR-RAS'!E653</f>
        <v>13625400.91</v>
      </c>
      <c r="E646" s="2">
        <v>0</v>
      </c>
      <c r="F646" s="2">
        <v>0</v>
      </c>
      <c r="G646" s="3">
        <f t="shared" si="14"/>
        <v>22466914.395900004</v>
      </c>
      <c r="H646" s="3">
        <f t="shared" si="15"/>
        <v>0.49000000022351742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79347078.030000001</v>
      </c>
      <c r="D647" s="2">
        <f>'PR-RAS'!E654</f>
        <v>91857716.719999999</v>
      </c>
      <c r="E647" s="2">
        <v>0</v>
      </c>
      <c r="F647" s="2">
        <v>0</v>
      </c>
      <c r="G647" s="3">
        <f t="shared" si="14"/>
        <v>169938382.40962002</v>
      </c>
      <c r="H647" s="3">
        <f t="shared" si="15"/>
        <v>0.31000000238418579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73303300.719999999</v>
      </c>
      <c r="D648" s="2">
        <f>'PR-RAS'!E655</f>
        <v>99004439.280000001</v>
      </c>
      <c r="E648" s="2">
        <v>0</v>
      </c>
      <c r="F648" s="2">
        <v>0</v>
      </c>
      <c r="G648" s="3">
        <f t="shared" si="14"/>
        <v>175538979.99416</v>
      </c>
      <c r="H648" s="3">
        <f t="shared" si="15"/>
        <v>0.56000000238418579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13625400.909999996</v>
      </c>
      <c r="D649" s="2">
        <f>'PR-RAS'!E656</f>
        <v>6478678.349999994</v>
      </c>
      <c r="E649" s="2">
        <v>0</v>
      </c>
      <c r="F649" s="2">
        <v>0</v>
      </c>
      <c r="G649" s="3">
        <f t="shared" si="14"/>
        <v>17225626.931279991</v>
      </c>
      <c r="H649" s="3">
        <f t="shared" si="15"/>
        <v>0.43999999761581421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161</v>
      </c>
      <c r="D650" s="2">
        <f>'PR-RAS'!E657</f>
        <v>168</v>
      </c>
      <c r="E650" s="2">
        <v>0</v>
      </c>
      <c r="F650" s="2">
        <v>0</v>
      </c>
      <c r="G650" s="3">
        <f t="shared" si="14"/>
        <v>322.553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1127</v>
      </c>
      <c r="D651" s="2">
        <f>'PR-RAS'!E658</f>
        <v>1165</v>
      </c>
      <c r="E651" s="2">
        <v>0</v>
      </c>
      <c r="F651" s="2">
        <v>0</v>
      </c>
      <c r="G651" s="3">
        <f t="shared" si="14"/>
        <v>2247.0500000000002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120</v>
      </c>
      <c r="D652" s="2">
        <f>'PR-RAS'!E659</f>
        <v>122</v>
      </c>
      <c r="E652" s="2">
        <v>0</v>
      </c>
      <c r="F652" s="2">
        <v>0</v>
      </c>
      <c r="G652" s="3">
        <f t="shared" si="14"/>
        <v>236.964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1005</v>
      </c>
      <c r="D653" s="2">
        <f>'PR-RAS'!E660</f>
        <v>1023</v>
      </c>
      <c r="E653" s="2">
        <v>0</v>
      </c>
      <c r="F653" s="2">
        <v>0</v>
      </c>
      <c r="G653" s="3">
        <f t="shared" si="14"/>
        <v>1989.2520000000002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1163759.96</v>
      </c>
      <c r="D654" s="2">
        <f>'PR-RAS'!E661</f>
        <v>1279991.3700000001</v>
      </c>
      <c r="E654" s="2">
        <v>0</v>
      </c>
      <c r="F654" s="2">
        <v>0</v>
      </c>
      <c r="G654" s="3">
        <f t="shared" si="14"/>
        <v>2431603.9831000003</v>
      </c>
      <c r="H654" s="3">
        <f t="shared" si="15"/>
        <v>0.41000000014901161</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86237.41</v>
      </c>
      <c r="E656" s="2">
        <v>0</v>
      </c>
      <c r="F656" s="2">
        <v>0</v>
      </c>
      <c r="G656" s="3">
        <f t="shared" ref="G656:G657" si="16">(B656/1000)*(C656*1+D656*2)</f>
        <v>112971.0071</v>
      </c>
      <c r="H656" s="3">
        <f t="shared" ref="H656:H657" si="17">ABS(C656-ROUND(C656,0))+ABS(D656-ROUND(D656,0))</f>
        <v>0.41000000000349246</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1236984.1200000001</v>
      </c>
      <c r="D657" s="2">
        <f>'PR-RAS'!E664</f>
        <v>1550780.61</v>
      </c>
      <c r="E657" s="2">
        <v>0</v>
      </c>
      <c r="F657" s="2">
        <v>0</v>
      </c>
      <c r="G657" s="3">
        <f t="shared" si="16"/>
        <v>2846085.7430400001</v>
      </c>
      <c r="H657" s="3">
        <f t="shared" si="17"/>
        <v>0.51000000000931323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1034.1400000000001</v>
      </c>
      <c r="E660" s="2">
        <v>0</v>
      </c>
      <c r="F660" s="2">
        <v>0</v>
      </c>
      <c r="G660" s="3">
        <f t="shared" si="14"/>
        <v>1362.9965200000001</v>
      </c>
      <c r="H660" s="3">
        <f t="shared" si="15"/>
        <v>0.14000000000010004</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935988.77</v>
      </c>
      <c r="D662" s="2">
        <f>'PR-RAS'!E669</f>
        <v>1255606.5900000001</v>
      </c>
      <c r="E662" s="2">
        <v>0</v>
      </c>
      <c r="F662" s="2">
        <v>0</v>
      </c>
      <c r="G662" s="3">
        <f t="shared" si="14"/>
        <v>2278600.4889500001</v>
      </c>
      <c r="H662" s="3">
        <f t="shared" si="15"/>
        <v>0.63999999989755452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2500</v>
      </c>
      <c r="D663" s="2">
        <f>'PR-RAS'!E670</f>
        <v>48772.32</v>
      </c>
      <c r="E663" s="2">
        <v>0</v>
      </c>
      <c r="F663" s="2">
        <v>0</v>
      </c>
      <c r="G663" s="3">
        <f t="shared" si="14"/>
        <v>66229.551680000004</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123788.27</v>
      </c>
      <c r="D666" s="2">
        <f>'PR-RAS'!E673</f>
        <v>435178.3</v>
      </c>
      <c r="E666" s="2">
        <v>0</v>
      </c>
      <c r="F666" s="2">
        <v>0</v>
      </c>
      <c r="G666" s="3">
        <f t="shared" si="14"/>
        <v>661106.33854999999</v>
      </c>
      <c r="H666" s="3">
        <f t="shared" si="15"/>
        <v>0.569999999992433</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366320.26</v>
      </c>
      <c r="D667" s="2">
        <f>'PR-RAS'!E674</f>
        <v>2500</v>
      </c>
      <c r="E667" s="2">
        <v>0</v>
      </c>
      <c r="F667" s="2">
        <v>0</v>
      </c>
      <c r="G667" s="3">
        <f t="shared" si="14"/>
        <v>247299.29316000003</v>
      </c>
      <c r="H667" s="3">
        <f t="shared" si="15"/>
        <v>0.26000000000931323</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16727.400000000001</v>
      </c>
      <c r="D670" s="2">
        <f>'PR-RAS'!E677</f>
        <v>20700.900000000001</v>
      </c>
      <c r="E670" s="2">
        <v>0</v>
      </c>
      <c r="F670" s="2">
        <v>0</v>
      </c>
      <c r="G670" s="3">
        <f t="shared" si="14"/>
        <v>38888.434800000003</v>
      </c>
      <c r="H670" s="3">
        <f t="shared" si="15"/>
        <v>0.5</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15569.5</v>
      </c>
      <c r="D671" s="2">
        <f>'PR-RAS'!E678</f>
        <v>0</v>
      </c>
      <c r="E671" s="2">
        <v>0</v>
      </c>
      <c r="F671" s="2">
        <v>0</v>
      </c>
      <c r="G671" s="3">
        <f t="shared" si="14"/>
        <v>10431.565000000001</v>
      </c>
      <c r="H671" s="3">
        <f t="shared" si="15"/>
        <v>0.5</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709846.95</v>
      </c>
      <c r="D674" s="2">
        <f>'PR-RAS'!E681</f>
        <v>1048964.74</v>
      </c>
      <c r="E674" s="2">
        <v>0</v>
      </c>
      <c r="F674" s="2">
        <v>0</v>
      </c>
      <c r="G674" s="3">
        <f t="shared" si="14"/>
        <v>1889633.53739</v>
      </c>
      <c r="H674" s="3">
        <f t="shared" si="15"/>
        <v>0.31000000005587935</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622641.1</v>
      </c>
      <c r="D675" s="2">
        <f>'PR-RAS'!E682</f>
        <v>619665</v>
      </c>
      <c r="E675" s="2">
        <v>0</v>
      </c>
      <c r="F675" s="2">
        <v>0</v>
      </c>
      <c r="G675" s="3">
        <f t="shared" si="14"/>
        <v>1254968.5214000002</v>
      </c>
      <c r="H675" s="3">
        <f t="shared" si="15"/>
        <v>9.9999999976716936E-2</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15712796.210000001</v>
      </c>
      <c r="D676" s="2">
        <f>'PR-RAS'!E683</f>
        <v>16713946.52</v>
      </c>
      <c r="E676" s="2">
        <v>0</v>
      </c>
      <c r="F676" s="2">
        <v>0</v>
      </c>
      <c r="G676" s="3">
        <f t="shared" si="14"/>
        <v>33169965.243750002</v>
      </c>
      <c r="H676" s="3">
        <f t="shared" si="15"/>
        <v>0.69000000134110451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162555.62</v>
      </c>
      <c r="D677" s="2">
        <f>'PR-RAS'!E684</f>
        <v>118702.47</v>
      </c>
      <c r="E677" s="2">
        <v>0</v>
      </c>
      <c r="F677" s="2">
        <v>0</v>
      </c>
      <c r="G677" s="3">
        <f t="shared" si="14"/>
        <v>270373.33856</v>
      </c>
      <c r="H677" s="3">
        <f t="shared" si="15"/>
        <v>0.85000000000582077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311648.78000000003</v>
      </c>
      <c r="D678" s="2">
        <f>'PR-RAS'!E685</f>
        <v>353798.24</v>
      </c>
      <c r="E678" s="2">
        <v>0</v>
      </c>
      <c r="F678" s="2">
        <v>0</v>
      </c>
      <c r="G678" s="3">
        <f t="shared" si="14"/>
        <v>690029.04102</v>
      </c>
      <c r="H678" s="3">
        <f t="shared" si="15"/>
        <v>0.4599999999627471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60000</v>
      </c>
      <c r="D679" s="2">
        <f>'PR-RAS'!E686</f>
        <v>8000</v>
      </c>
      <c r="E679" s="2">
        <v>0</v>
      </c>
      <c r="F679" s="2">
        <v>0</v>
      </c>
      <c r="G679" s="3">
        <f t="shared" si="14"/>
        <v>51528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689699.6</v>
      </c>
      <c r="D695" s="2">
        <f>'PR-RAS'!E702</f>
        <v>714914.51</v>
      </c>
      <c r="E695" s="2">
        <v>0</v>
      </c>
      <c r="F695" s="2">
        <v>0</v>
      </c>
      <c r="G695" s="3">
        <f t="shared" si="14"/>
        <v>1470952.86228</v>
      </c>
      <c r="H695" s="3">
        <f t="shared" si="15"/>
        <v>0.89000000001396984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344.9</v>
      </c>
      <c r="D696" s="2">
        <f>'PR-RAS'!E703</f>
        <v>1840.4</v>
      </c>
      <c r="E696" s="2">
        <v>0</v>
      </c>
      <c r="F696" s="2">
        <v>0</v>
      </c>
      <c r="G696" s="3">
        <f t="shared" si="14"/>
        <v>2797.8615</v>
      </c>
      <c r="H696" s="3">
        <f t="shared" si="15"/>
        <v>0.50000000000011369</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20387.2</v>
      </c>
      <c r="E697" s="2">
        <v>0</v>
      </c>
      <c r="F697" s="2">
        <v>0</v>
      </c>
      <c r="G697" s="3">
        <f t="shared" si="14"/>
        <v>28378.982400000001</v>
      </c>
      <c r="H697" s="3">
        <f t="shared" si="15"/>
        <v>0.2000000000007276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5166040.47</v>
      </c>
      <c r="D699" s="2">
        <f>'PR-RAS'!E706</f>
        <v>5249035.25</v>
      </c>
      <c r="E699" s="2">
        <v>0</v>
      </c>
      <c r="F699" s="2">
        <v>0</v>
      </c>
      <c r="G699" s="3">
        <f t="shared" si="14"/>
        <v>10933549.457059998</v>
      </c>
      <c r="H699" s="3">
        <f t="shared" si="15"/>
        <v>0.71999999973922968</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14578.39</v>
      </c>
      <c r="D704" s="2">
        <f>'PR-RAS'!E711</f>
        <v>13902.32</v>
      </c>
      <c r="E704" s="2">
        <v>0</v>
      </c>
      <c r="F704" s="2">
        <v>0</v>
      </c>
      <c r="G704" s="3">
        <f t="shared" ref="G704:G707" si="20">(B704/1000)*(C704*1+D704*2)</f>
        <v>29795.270089999998</v>
      </c>
      <c r="H704" s="3">
        <f t="shared" ref="H704:H707" si="21">ABS(C704-ROUND(C704,0))+ABS(D704-ROUND(D704,0))</f>
        <v>0.70999999999912689</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99533.01</v>
      </c>
      <c r="D705" s="2">
        <f>'PR-RAS'!E712</f>
        <v>103335.22</v>
      </c>
      <c r="E705" s="2">
        <v>0</v>
      </c>
      <c r="F705" s="2">
        <v>0</v>
      </c>
      <c r="G705" s="3">
        <f t="shared" si="20"/>
        <v>215567.22879999998</v>
      </c>
      <c r="H705" s="3">
        <f t="shared" si="21"/>
        <v>0.22999999999592546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14678.83</v>
      </c>
      <c r="D715" s="2">
        <f>'PR-RAS'!E722</f>
        <v>13530.07</v>
      </c>
      <c r="E715" s="2">
        <v>0</v>
      </c>
      <c r="F715" s="2">
        <v>0</v>
      </c>
      <c r="G715" s="3">
        <f t="shared" ref="G715:G716" si="22">(B715/1000)*(C715*1+D715*2)</f>
        <v>29801.62458</v>
      </c>
      <c r="H715" s="3">
        <f t="shared" ref="H715:H716" si="23">ABS(C715-ROUND(C715,0))+ABS(D715-ROUND(D715,0))</f>
        <v>0.23999999999978172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2752261.98</v>
      </c>
      <c r="D717" s="2">
        <f>'PR-RAS'!E724</f>
        <v>2763777.46</v>
      </c>
      <c r="E717" s="2">
        <v>0</v>
      </c>
      <c r="F717" s="2">
        <v>0</v>
      </c>
      <c r="G717" s="3">
        <f t="shared" si="14"/>
        <v>5928348.9003999997</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16779.669999999998</v>
      </c>
      <c r="D719" s="2">
        <f>'PR-RAS'!E726</f>
        <v>6913.02</v>
      </c>
      <c r="E719" s="2">
        <v>0</v>
      </c>
      <c r="F719" s="2">
        <v>0</v>
      </c>
      <c r="G719" s="3">
        <f t="shared" si="14"/>
        <v>21974.89978</v>
      </c>
      <c r="H719" s="3">
        <f t="shared" si="15"/>
        <v>0.35000000000218279</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160713.13</v>
      </c>
      <c r="D725" s="2">
        <f>'PR-RAS'!E732</f>
        <v>146784.82</v>
      </c>
      <c r="E725" s="2">
        <v>0</v>
      </c>
      <c r="F725" s="2">
        <v>0</v>
      </c>
      <c r="G725" s="3">
        <f t="shared" si="14"/>
        <v>328900.72548000002</v>
      </c>
      <c r="H725" s="3">
        <f t="shared" si="15"/>
        <v>0.30999999999767169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38383.660000000003</v>
      </c>
      <c r="D726" s="2">
        <f>'PR-RAS'!E733</f>
        <v>43001.03</v>
      </c>
      <c r="E726" s="2">
        <v>0</v>
      </c>
      <c r="F726" s="2">
        <v>0</v>
      </c>
      <c r="G726" s="3">
        <f t="shared" si="14"/>
        <v>90179.646999999997</v>
      </c>
      <c r="H726" s="3">
        <f t="shared" si="15"/>
        <v>0.36999999999534339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839359.97</v>
      </c>
      <c r="D727" s="2">
        <f>'PR-RAS'!E734</f>
        <v>807895.67</v>
      </c>
      <c r="E727" s="2">
        <v>0</v>
      </c>
      <c r="F727" s="2">
        <v>0</v>
      </c>
      <c r="G727" s="3">
        <f t="shared" si="14"/>
        <v>1782439.85106</v>
      </c>
      <c r="H727" s="3">
        <f t="shared" si="15"/>
        <v>0.35999999998603016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14481.5</v>
      </c>
      <c r="D728" s="2">
        <f>'PR-RAS'!E735</f>
        <v>16941.259999999998</v>
      </c>
      <c r="E728" s="2">
        <v>0</v>
      </c>
      <c r="F728" s="2">
        <v>0</v>
      </c>
      <c r="G728" s="3">
        <f t="shared" si="14"/>
        <v>35160.642539999993</v>
      </c>
      <c r="H728" s="3">
        <f t="shared" si="15"/>
        <v>0.75999999999839929</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49704.6</v>
      </c>
      <c r="D729" s="2">
        <f>'PR-RAS'!E736</f>
        <v>13209.17</v>
      </c>
      <c r="E729" s="2">
        <v>0</v>
      </c>
      <c r="F729" s="2">
        <v>0</v>
      </c>
      <c r="G729" s="3">
        <f t="shared" si="14"/>
        <v>55417.500319999999</v>
      </c>
      <c r="H729" s="3">
        <f t="shared" si="15"/>
        <v>0.57000000000152795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293773.98</v>
      </c>
      <c r="D730" s="2">
        <f>'PR-RAS'!E737</f>
        <v>449951.18</v>
      </c>
      <c r="E730" s="2">
        <v>0</v>
      </c>
      <c r="F730" s="2">
        <v>0</v>
      </c>
      <c r="G730" s="3">
        <f t="shared" si="14"/>
        <v>870190.05185999989</v>
      </c>
      <c r="H730" s="3">
        <f t="shared" si="15"/>
        <v>0.20000000001164153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82150.02</v>
      </c>
      <c r="D731" s="2">
        <f>'PR-RAS'!E738</f>
        <v>124082.68</v>
      </c>
      <c r="E731" s="2">
        <v>0</v>
      </c>
      <c r="F731" s="2">
        <v>0</v>
      </c>
      <c r="G731" s="3">
        <f t="shared" si="14"/>
        <v>241130.2274</v>
      </c>
      <c r="H731" s="3">
        <f t="shared" si="15"/>
        <v>0.34000000001105946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148172.35999999999</v>
      </c>
      <c r="D732" s="2">
        <f>'PR-RAS'!E739</f>
        <v>170252.13</v>
      </c>
      <c r="E732" s="2">
        <v>0</v>
      </c>
      <c r="F732" s="2">
        <v>0</v>
      </c>
      <c r="G732" s="3">
        <f t="shared" si="14"/>
        <v>357222.60921999998</v>
      </c>
      <c r="H732" s="3">
        <f t="shared" si="15"/>
        <v>0.48999999999068677</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834.89</v>
      </c>
      <c r="D733" s="2">
        <f>'PR-RAS'!E740</f>
        <v>312.5</v>
      </c>
      <c r="E733" s="2">
        <v>0</v>
      </c>
      <c r="F733" s="2">
        <v>0</v>
      </c>
      <c r="G733" s="3">
        <f t="shared" si="14"/>
        <v>1068.6394799999998</v>
      </c>
      <c r="H733" s="3">
        <f t="shared" si="15"/>
        <v>0.61000000000001364</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75080.639999999999</v>
      </c>
      <c r="D734" s="2">
        <f>'PR-RAS'!E741</f>
        <v>67304.63</v>
      </c>
      <c r="E734" s="2">
        <v>0</v>
      </c>
      <c r="F734" s="2">
        <v>0</v>
      </c>
      <c r="G734" s="3">
        <f t="shared" si="14"/>
        <v>153702.6967</v>
      </c>
      <c r="H734" s="3">
        <f t="shared" si="15"/>
        <v>0.72999999999592546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15506.02</v>
      </c>
      <c r="D735" s="2">
        <f>'PR-RAS'!E742</f>
        <v>16557.13</v>
      </c>
      <c r="E735" s="2">
        <v>0</v>
      </c>
      <c r="F735" s="2">
        <v>0</v>
      </c>
      <c r="G735" s="3">
        <f t="shared" si="14"/>
        <v>35687.285519999998</v>
      </c>
      <c r="H735" s="3">
        <f t="shared" si="15"/>
        <v>0.15000000000145519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1990</v>
      </c>
      <c r="D736" s="2">
        <f>'PR-RAS'!E743</f>
        <v>10135</v>
      </c>
      <c r="E736" s="2">
        <v>0</v>
      </c>
      <c r="F736" s="2">
        <v>0</v>
      </c>
      <c r="G736" s="3">
        <f t="shared" ref="G736:G737" si="28">(B736/1000)*(C736*1+D736*2)</f>
        <v>16361.1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7616</v>
      </c>
      <c r="D737" s="2">
        <f>'PR-RAS'!E744</f>
        <v>32946.410000000003</v>
      </c>
      <c r="E737" s="2">
        <v>0</v>
      </c>
      <c r="F737" s="2">
        <v>0</v>
      </c>
      <c r="G737" s="3">
        <f t="shared" si="28"/>
        <v>54102.491520000003</v>
      </c>
      <c r="H737" s="3">
        <f t="shared" si="29"/>
        <v>0.41000000000349246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121365.2</v>
      </c>
      <c r="D753" s="2">
        <f>'PR-RAS'!E760</f>
        <v>224288.95</v>
      </c>
      <c r="E753" s="2">
        <v>0</v>
      </c>
      <c r="F753" s="2">
        <v>0</v>
      </c>
      <c r="G753" s="3">
        <f t="shared" si="14"/>
        <v>428597.21119999996</v>
      </c>
      <c r="H753" s="3">
        <f t="shared" si="15"/>
        <v>0.24999999998544808</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135752.98000000001</v>
      </c>
      <c r="D770" s="2">
        <f>'PR-RAS'!E777</f>
        <v>124802.63</v>
      </c>
      <c r="E770" s="2">
        <v>0</v>
      </c>
      <c r="F770" s="2">
        <v>0</v>
      </c>
      <c r="G770" s="3">
        <f t="shared" si="14"/>
        <v>296340.48655999999</v>
      </c>
      <c r="H770" s="3">
        <f t="shared" si="15"/>
        <v>0.38999999998486601</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339550.76</v>
      </c>
      <c r="D771" s="2">
        <f>'PR-RAS'!E778</f>
        <v>354157.92</v>
      </c>
      <c r="E771" s="2">
        <v>0</v>
      </c>
      <c r="F771" s="2">
        <v>0</v>
      </c>
      <c r="G771" s="3">
        <f t="shared" si="14"/>
        <v>806857.28200000001</v>
      </c>
      <c r="H771" s="3">
        <f t="shared" si="15"/>
        <v>0.32000000000698492</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108000</v>
      </c>
      <c r="D778" s="2">
        <f>'PR-RAS'!E785</f>
        <v>0</v>
      </c>
      <c r="E778" s="2">
        <v>0</v>
      </c>
      <c r="F778" s="2">
        <v>0</v>
      </c>
      <c r="G778" s="3">
        <f t="shared" si="14"/>
        <v>83916</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3794.27</v>
      </c>
      <c r="D782" s="2">
        <f>'PR-RAS'!E789</f>
        <v>1652.01</v>
      </c>
      <c r="E782" s="2">
        <v>0</v>
      </c>
      <c r="F782" s="2">
        <v>0</v>
      </c>
      <c r="G782" s="3">
        <f t="shared" si="14"/>
        <v>5543.7644900000005</v>
      </c>
      <c r="H782" s="3">
        <f t="shared" si="15"/>
        <v>0.27999999999997272</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619748.64</v>
      </c>
      <c r="D785" s="2">
        <f>'PR-RAS'!E792</f>
        <v>1484074.17</v>
      </c>
      <c r="E785" s="2">
        <v>0</v>
      </c>
      <c r="F785" s="2">
        <v>0</v>
      </c>
      <c r="G785" s="3">
        <f t="shared" si="14"/>
        <v>2812911.23232</v>
      </c>
      <c r="H785" s="3">
        <f t="shared" si="15"/>
        <v>0.52999999991152436</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10135</v>
      </c>
      <c r="D836" s="2">
        <f>'PR-RAS'!E843</f>
        <v>57989.9</v>
      </c>
      <c r="E836" s="2">
        <v>0</v>
      </c>
      <c r="F836" s="2">
        <v>0</v>
      </c>
      <c r="G836" s="3">
        <f t="shared" si="14"/>
        <v>105305.85799999999</v>
      </c>
      <c r="H836" s="3">
        <f t="shared" si="15"/>
        <v>9.9999999998544808E-2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83666.350000000006</v>
      </c>
      <c r="D839" s="2">
        <f>'PR-RAS'!E846</f>
        <v>100749.68</v>
      </c>
      <c r="E839" s="2">
        <v>0</v>
      </c>
      <c r="F839" s="2">
        <v>0</v>
      </c>
      <c r="G839" s="3">
        <f t="shared" si="34"/>
        <v>238968.86497999995</v>
      </c>
      <c r="H839" s="3">
        <f t="shared" si="35"/>
        <v>0.67000000001280569</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181900</v>
      </c>
      <c r="E841" s="2">
        <v>0</v>
      </c>
      <c r="F841" s="2">
        <v>0</v>
      </c>
      <c r="G841" s="3">
        <f t="shared" si="34"/>
        <v>305592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736784.26</v>
      </c>
      <c r="D843" s="2">
        <f>'PR-RAS'!E850</f>
        <v>608841.81000000006</v>
      </c>
      <c r="E843" s="2">
        <v>0</v>
      </c>
      <c r="F843" s="2">
        <v>0</v>
      </c>
      <c r="G843" s="3">
        <f t="shared" si="34"/>
        <v>1645661.95496</v>
      </c>
      <c r="H843" s="3">
        <f t="shared" si="35"/>
        <v>0.44999999995343387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37970.25</v>
      </c>
      <c r="D844" s="2">
        <f>'PR-RAS'!E851</f>
        <v>49041.14</v>
      </c>
      <c r="E844" s="2">
        <v>0</v>
      </c>
      <c r="F844" s="2">
        <v>0</v>
      </c>
      <c r="G844" s="3">
        <f t="shared" si="34"/>
        <v>114692.28279</v>
      </c>
      <c r="H844" s="3">
        <f t="shared" si="35"/>
        <v>0.38999999999941792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75631.679999999993</v>
      </c>
      <c r="D845" s="2">
        <f>'PR-RAS'!E852</f>
        <v>23820</v>
      </c>
      <c r="E845" s="2">
        <v>0</v>
      </c>
      <c r="F845" s="2">
        <v>0</v>
      </c>
      <c r="G845" s="3">
        <f t="shared" si="34"/>
        <v>104041.29792</v>
      </c>
      <c r="H845" s="3">
        <f t="shared" si="35"/>
        <v>0.32000000000698492</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327024.38</v>
      </c>
      <c r="D846" s="2">
        <f>'PR-RAS'!E853</f>
        <v>306588.59999999998</v>
      </c>
      <c r="E846" s="2">
        <v>0</v>
      </c>
      <c r="F846" s="2">
        <v>0</v>
      </c>
      <c r="G846" s="3">
        <f t="shared" si="34"/>
        <v>794470.33509999991</v>
      </c>
      <c r="H846" s="3">
        <f t="shared" si="35"/>
        <v>0.78000000002793968</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112707.45</v>
      </c>
      <c r="D847" s="2">
        <f>'PR-RAS'!E854</f>
        <v>125277.46</v>
      </c>
      <c r="E847" s="2">
        <v>0</v>
      </c>
      <c r="F847" s="2">
        <v>0</v>
      </c>
      <c r="G847" s="3">
        <f t="shared" si="34"/>
        <v>307319.96502</v>
      </c>
      <c r="H847" s="3">
        <f t="shared" si="35"/>
        <v>0.91000000000349246</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173206.29</v>
      </c>
      <c r="D848" s="2">
        <f>'PR-RAS'!E855</f>
        <v>170964.28</v>
      </c>
      <c r="E848" s="2">
        <v>0</v>
      </c>
      <c r="F848" s="2">
        <v>0</v>
      </c>
      <c r="G848" s="3">
        <f t="shared" si="34"/>
        <v>436319.21794999996</v>
      </c>
      <c r="H848" s="3">
        <f t="shared" si="35"/>
        <v>0.57000000000698492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1000000</v>
      </c>
      <c r="E905" s="2">
        <v>0</v>
      </c>
      <c r="F905" s="2">
        <v>0</v>
      </c>
      <c r="G905" s="3">
        <f t="shared" si="34"/>
        <v>1808000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7269037.2800000003</v>
      </c>
      <c r="D906" s="2">
        <f>'PR-RAS'!E913</f>
        <v>10038584.949999999</v>
      </c>
      <c r="E906" s="2">
        <v>0</v>
      </c>
      <c r="F906" s="2">
        <v>0</v>
      </c>
      <c r="G906" s="3">
        <f t="shared" si="34"/>
        <v>24748317.497900002</v>
      </c>
      <c r="H906" s="3">
        <f t="shared" si="35"/>
        <v>0.33000000100582838</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1141186.98</v>
      </c>
      <c r="D974" s="2">
        <f>'PR-RAS'!E981</f>
        <v>1272221.8500000001</v>
      </c>
      <c r="E974" s="2">
        <v>0</v>
      </c>
      <c r="F974" s="2">
        <v>0</v>
      </c>
      <c r="G974" s="3">
        <f t="shared" si="34"/>
        <v>3586118.6516400003</v>
      </c>
      <c r="H974" s="3">
        <f t="shared" si="35"/>
        <v>0.16999999992549419</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290113924.73000008</v>
      </c>
      <c r="D1011" s="7">
        <f>BILANCA!E6</f>
        <v>306332397.92999995</v>
      </c>
      <c r="E1011" s="7">
        <v>0</v>
      </c>
      <c r="F1011" s="7">
        <v>0</v>
      </c>
      <c r="G1011" s="8">
        <f t="shared" ref="G1011:G1306" si="38">B1011/1000*C1011+B1011/500*D1011</f>
        <v>902778.72059000004</v>
      </c>
      <c r="H1011" s="8">
        <f t="shared" si="35"/>
        <v>0.3399999737739563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246853537.71000007</v>
      </c>
      <c r="D1012" s="2">
        <f>BILANCA!E7</f>
        <v>271332557.13999999</v>
      </c>
      <c r="E1012" s="2">
        <v>0</v>
      </c>
      <c r="F1012" s="2">
        <v>0</v>
      </c>
      <c r="G1012" s="3">
        <f t="shared" si="38"/>
        <v>1579037.3039800001</v>
      </c>
      <c r="H1012" s="3">
        <f t="shared" si="35"/>
        <v>0.42999991774559021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41971747.089999996</v>
      </c>
      <c r="D1013" s="2">
        <f>BILANCA!E8</f>
        <v>41417509.660000004</v>
      </c>
      <c r="E1013" s="2">
        <v>0</v>
      </c>
      <c r="F1013" s="2">
        <v>0</v>
      </c>
      <c r="G1013" s="3">
        <f t="shared" si="38"/>
        <v>374420.29923</v>
      </c>
      <c r="H1013" s="3">
        <f t="shared" si="35"/>
        <v>0.42999999225139618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41789718.049999997</v>
      </c>
      <c r="D1014" s="2">
        <f>BILANCA!E9</f>
        <v>41231011.509999998</v>
      </c>
      <c r="E1014" s="2">
        <v>0</v>
      </c>
      <c r="F1014" s="2">
        <v>0</v>
      </c>
      <c r="G1014" s="3">
        <f t="shared" si="38"/>
        <v>497006.96427999996</v>
      </c>
      <c r="H1014" s="3">
        <f t="shared" si="35"/>
        <v>0.53999999910593033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388539.38</v>
      </c>
      <c r="D1015" s="2">
        <f>BILANCA!E10</f>
        <v>445060.38</v>
      </c>
      <c r="E1015" s="2">
        <v>0</v>
      </c>
      <c r="F1015" s="2">
        <v>0</v>
      </c>
      <c r="G1015" s="3">
        <f t="shared" si="38"/>
        <v>6393.3006999999998</v>
      </c>
      <c r="H1015" s="3">
        <f t="shared" si="35"/>
        <v>0.76000000000931323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206510.34</v>
      </c>
      <c r="D1016" s="2">
        <f>BILANCA!E11</f>
        <v>258562.23</v>
      </c>
      <c r="E1016" s="2">
        <v>0</v>
      </c>
      <c r="F1016" s="2">
        <v>0</v>
      </c>
      <c r="G1016" s="3">
        <f t="shared" si="38"/>
        <v>4341.8087999999998</v>
      </c>
      <c r="H1016" s="3">
        <f t="shared" si="35"/>
        <v>0.57000000000698492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195255382.80000004</v>
      </c>
      <c r="D1017" s="2">
        <f>BILANCA!E12</f>
        <v>206011066.16</v>
      </c>
      <c r="E1017" s="2">
        <v>0</v>
      </c>
      <c r="F1017" s="2">
        <v>0</v>
      </c>
      <c r="G1017" s="3">
        <f t="shared" si="38"/>
        <v>4250942.6058400003</v>
      </c>
      <c r="H1017" s="3">
        <f t="shared" si="35"/>
        <v>0.35999995470046997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177646948.48000002</v>
      </c>
      <c r="D1018" s="2">
        <f>BILANCA!E13</f>
        <v>188095362.59999999</v>
      </c>
      <c r="E1018" s="2">
        <v>0</v>
      </c>
      <c r="F1018" s="2">
        <v>0</v>
      </c>
      <c r="G1018" s="3">
        <f t="shared" si="38"/>
        <v>4430701.3894400001</v>
      </c>
      <c r="H1018" s="3">
        <f t="shared" si="35"/>
        <v>0.88000002503395081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7411207.7199999997</v>
      </c>
      <c r="D1019" s="2">
        <f>BILANCA!E14</f>
        <v>7401565.8700000001</v>
      </c>
      <c r="E1019" s="2">
        <v>0</v>
      </c>
      <c r="F1019" s="2">
        <v>0</v>
      </c>
      <c r="G1019" s="3">
        <f t="shared" si="38"/>
        <v>199929.05513999998</v>
      </c>
      <c r="H1019" s="3">
        <f t="shared" si="35"/>
        <v>0.41000000014901161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85583888.310000002</v>
      </c>
      <c r="D1020" s="2">
        <f>BILANCA!E15</f>
        <v>96314464.769999996</v>
      </c>
      <c r="E1020" s="2">
        <v>0</v>
      </c>
      <c r="F1020" s="2">
        <v>0</v>
      </c>
      <c r="G1020" s="3">
        <f t="shared" si="38"/>
        <v>2782128.1784999999</v>
      </c>
      <c r="H1020" s="3">
        <f t="shared" si="35"/>
        <v>0.54000000655651093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224046476.72</v>
      </c>
      <c r="D1021" s="2">
        <f>BILANCA!E16</f>
        <v>231287578.63999999</v>
      </c>
      <c r="E1021" s="2">
        <v>0</v>
      </c>
      <c r="F1021" s="2">
        <v>0</v>
      </c>
      <c r="G1021" s="3">
        <f t="shared" si="38"/>
        <v>7552837.9739999995</v>
      </c>
      <c r="H1021" s="3">
        <f t="shared" si="35"/>
        <v>0.64000001549720764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23368343.600000001</v>
      </c>
      <c r="D1022" s="2">
        <f>BILANCA!E17</f>
        <v>27109715.489999998</v>
      </c>
      <c r="E1022" s="2">
        <v>0</v>
      </c>
      <c r="F1022" s="2">
        <v>0</v>
      </c>
      <c r="G1022" s="3">
        <f t="shared" si="38"/>
        <v>931053.29495999997</v>
      </c>
      <c r="H1022" s="3">
        <f t="shared" si="35"/>
        <v>0.88999999687075615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162762967.87</v>
      </c>
      <c r="D1023" s="2">
        <f>BILANCA!E18</f>
        <v>174017962.16999999</v>
      </c>
      <c r="E1023" s="2">
        <v>0</v>
      </c>
      <c r="F1023" s="2">
        <v>0</v>
      </c>
      <c r="G1023" s="3">
        <f t="shared" si="38"/>
        <v>6640385.5987299997</v>
      </c>
      <c r="H1023" s="3">
        <f t="shared" si="35"/>
        <v>0.29999998211860657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3181585.58</v>
      </c>
      <c r="D1024" s="2">
        <f>BILANCA!E19</f>
        <v>3143049.6799999978</v>
      </c>
      <c r="E1024" s="2">
        <v>0</v>
      </c>
      <c r="F1024" s="2">
        <v>0</v>
      </c>
      <c r="G1024" s="3">
        <f t="shared" si="38"/>
        <v>132547.58915999994</v>
      </c>
      <c r="H1024" s="3">
        <f t="shared" si="35"/>
        <v>0.74000000208616257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5082271.4400000004</v>
      </c>
      <c r="D1025" s="2">
        <f>BILANCA!E20</f>
        <v>5120529.87</v>
      </c>
      <c r="E1025" s="2">
        <v>0</v>
      </c>
      <c r="F1025" s="2">
        <v>0</v>
      </c>
      <c r="G1025" s="3">
        <f t="shared" si="38"/>
        <v>229849.96769999998</v>
      </c>
      <c r="H1025" s="3">
        <f t="shared" si="35"/>
        <v>0.57000000029802322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474919.19</v>
      </c>
      <c r="D1026" s="2">
        <f>BILANCA!E21</f>
        <v>507953.84</v>
      </c>
      <c r="E1026" s="2">
        <v>0</v>
      </c>
      <c r="F1026" s="2">
        <v>0</v>
      </c>
      <c r="G1026" s="3">
        <f t="shared" si="38"/>
        <v>23853.229920000002</v>
      </c>
      <c r="H1026" s="3">
        <f t="shared" si="35"/>
        <v>0.34999999997671694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1528052.85</v>
      </c>
      <c r="D1027" s="2">
        <f>BILANCA!E22</f>
        <v>1513324.88</v>
      </c>
      <c r="E1027" s="2">
        <v>0</v>
      </c>
      <c r="F1027" s="2">
        <v>0</v>
      </c>
      <c r="G1027" s="3">
        <f t="shared" si="38"/>
        <v>77429.944369999997</v>
      </c>
      <c r="H1027" s="3">
        <f t="shared" si="35"/>
        <v>0.27000000001862645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57347.55</v>
      </c>
      <c r="D1028" s="2">
        <f>BILANCA!E23</f>
        <v>59217.39</v>
      </c>
      <c r="E1028" s="2">
        <v>0</v>
      </c>
      <c r="F1028" s="2">
        <v>0</v>
      </c>
      <c r="G1028" s="3">
        <f t="shared" si="38"/>
        <v>3164.08194</v>
      </c>
      <c r="H1028" s="3">
        <f t="shared" si="35"/>
        <v>0.83999999999650754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732966.27</v>
      </c>
      <c r="D1029" s="2">
        <f>BILANCA!E24</f>
        <v>726430.68</v>
      </c>
      <c r="E1029" s="2">
        <v>0</v>
      </c>
      <c r="F1029" s="2">
        <v>0</v>
      </c>
      <c r="G1029" s="3">
        <f t="shared" si="38"/>
        <v>41530.724970000003</v>
      </c>
      <c r="H1029" s="3">
        <f t="shared" si="35"/>
        <v>0.58999999996740371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608034.56999999995</v>
      </c>
      <c r="D1030" s="2">
        <f>BILANCA!E25</f>
        <v>608805.22</v>
      </c>
      <c r="E1030" s="2">
        <v>0</v>
      </c>
      <c r="F1030" s="2">
        <v>0</v>
      </c>
      <c r="G1030" s="3">
        <f t="shared" si="38"/>
        <v>36512.900200000004</v>
      </c>
      <c r="H1030" s="3">
        <f t="shared" si="35"/>
        <v>0.65000000002328306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7009477.3499999996</v>
      </c>
      <c r="D1031" s="2">
        <f>BILANCA!E26</f>
        <v>7583627.0199999996</v>
      </c>
      <c r="E1031" s="2">
        <v>0</v>
      </c>
      <c r="F1031" s="2">
        <v>0</v>
      </c>
      <c r="G1031" s="3">
        <f t="shared" si="38"/>
        <v>465711.35918999999</v>
      </c>
      <c r="H1031" s="3">
        <f t="shared" si="35"/>
        <v>0.36999999918043613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12311483.640000001</v>
      </c>
      <c r="D1033" s="2">
        <f>BILANCA!E28</f>
        <v>12976839.220000001</v>
      </c>
      <c r="E1033" s="2">
        <v>0</v>
      </c>
      <c r="F1033" s="2">
        <v>0</v>
      </c>
      <c r="G1033" s="3">
        <f t="shared" si="38"/>
        <v>880098.72784000007</v>
      </c>
      <c r="H1033" s="3">
        <f t="shared" si="35"/>
        <v>0.58000000007450581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481156.20999999996</v>
      </c>
      <c r="D1034" s="2">
        <f>BILANCA!E29</f>
        <v>418807.15000000037</v>
      </c>
      <c r="E1034" s="2">
        <v>0</v>
      </c>
      <c r="F1034" s="2">
        <v>0</v>
      </c>
      <c r="G1034" s="3">
        <f t="shared" si="38"/>
        <v>31650.492240000018</v>
      </c>
      <c r="H1034" s="3">
        <f t="shared" si="35"/>
        <v>0.36000000033527613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5531682.8799999999</v>
      </c>
      <c r="D1035" s="2">
        <f>BILANCA!E30</f>
        <v>5590170.6500000004</v>
      </c>
      <c r="E1035" s="2">
        <v>0</v>
      </c>
      <c r="F1035" s="2">
        <v>0</v>
      </c>
      <c r="G1035" s="3">
        <f t="shared" si="38"/>
        <v>417800.60450000002</v>
      </c>
      <c r="H1035" s="3">
        <f t="shared" si="35"/>
        <v>0.46999999973922968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27855.58</v>
      </c>
      <c r="D1037" s="2">
        <f>BILANCA!E32</f>
        <v>27855.58</v>
      </c>
      <c r="E1037" s="2">
        <v>0</v>
      </c>
      <c r="F1037" s="2">
        <v>0</v>
      </c>
      <c r="G1037" s="3">
        <f t="shared" si="38"/>
        <v>2256.3019800000002</v>
      </c>
      <c r="H1037" s="3">
        <f t="shared" si="35"/>
        <v>0.83999999999650754</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5078382.25</v>
      </c>
      <c r="D1039" s="2">
        <f>BILANCA!E34</f>
        <v>5199219.08</v>
      </c>
      <c r="E1039" s="2">
        <v>0</v>
      </c>
      <c r="F1039" s="2">
        <v>0</v>
      </c>
      <c r="G1039" s="3">
        <f t="shared" si="38"/>
        <v>448827.79189000005</v>
      </c>
      <c r="H1039" s="3">
        <f t="shared" si="35"/>
        <v>0.33000000007450581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6962319.9000000013</v>
      </c>
      <c r="D1040" s="2">
        <f>BILANCA!E35</f>
        <v>6875611.4800000004</v>
      </c>
      <c r="E1040" s="2">
        <v>0</v>
      </c>
      <c r="F1040" s="2">
        <v>0</v>
      </c>
      <c r="G1040" s="3">
        <f t="shared" si="38"/>
        <v>621406.28580000007</v>
      </c>
      <c r="H1040" s="3">
        <f t="shared" si="35"/>
        <v>0.57999999914318323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4625940.9400000004</v>
      </c>
      <c r="D1041" s="2">
        <f>BILANCA!E36</f>
        <v>4580646.82</v>
      </c>
      <c r="E1041" s="2">
        <v>0</v>
      </c>
      <c r="F1041" s="2">
        <v>0</v>
      </c>
      <c r="G1041" s="3">
        <f t="shared" si="38"/>
        <v>427404.27198000002</v>
      </c>
      <c r="H1041" s="3">
        <f t="shared" si="35"/>
        <v>0.23999999929219484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1584622.28</v>
      </c>
      <c r="D1042" s="2">
        <f>BILANCA!E37</f>
        <v>1588146.88</v>
      </c>
      <c r="E1042" s="2">
        <v>0</v>
      </c>
      <c r="F1042" s="2">
        <v>0</v>
      </c>
      <c r="G1042" s="3">
        <f t="shared" si="38"/>
        <v>152349.31328</v>
      </c>
      <c r="H1042" s="3">
        <f t="shared" si="35"/>
        <v>0.40000000013969839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12630.48</v>
      </c>
      <c r="D1043" s="2">
        <f>BILANCA!E38</f>
        <v>12630.48</v>
      </c>
      <c r="E1043" s="2">
        <v>0</v>
      </c>
      <c r="F1043" s="2">
        <v>0</v>
      </c>
      <c r="G1043" s="3">
        <f t="shared" si="38"/>
        <v>1250.41752</v>
      </c>
      <c r="H1043" s="3">
        <f t="shared" si="35"/>
        <v>0.95999999999912689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1252312.6200000001</v>
      </c>
      <c r="D1044" s="2">
        <f>BILANCA!E39</f>
        <v>1257694.1200000001</v>
      </c>
      <c r="E1044" s="2">
        <v>0</v>
      </c>
      <c r="F1044" s="2">
        <v>0</v>
      </c>
      <c r="G1044" s="3">
        <f t="shared" si="38"/>
        <v>128101.82924000002</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513186.42</v>
      </c>
      <c r="D1045" s="2">
        <f>BILANCA!E40</f>
        <v>563506.81999999995</v>
      </c>
      <c r="E1045" s="2">
        <v>0</v>
      </c>
      <c r="F1045" s="2">
        <v>0</v>
      </c>
      <c r="G1045" s="3">
        <f t="shared" si="38"/>
        <v>57407.002100000005</v>
      </c>
      <c r="H1045" s="3">
        <f t="shared" si="35"/>
        <v>0.6000000000349246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4570.7200000000012</v>
      </c>
      <c r="D1046" s="2">
        <f>BILANCA!E41</f>
        <v>3097.489999999998</v>
      </c>
      <c r="E1046" s="2">
        <v>0</v>
      </c>
      <c r="F1046" s="2">
        <v>0</v>
      </c>
      <c r="G1046" s="3">
        <f t="shared" si="38"/>
        <v>387.56519999999989</v>
      </c>
      <c r="H1046" s="3">
        <f t="shared" si="35"/>
        <v>0.76999999999679858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32313.72</v>
      </c>
      <c r="D1048" s="2">
        <f>BILANCA!E43</f>
        <v>31885.89</v>
      </c>
      <c r="E1048" s="2">
        <v>0</v>
      </c>
      <c r="F1048" s="2">
        <v>0</v>
      </c>
      <c r="G1048" s="3">
        <f t="shared" si="38"/>
        <v>3651.2489999999998</v>
      </c>
      <c r="H1048" s="3">
        <f t="shared" si="35"/>
        <v>0.38999999999941792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27743</v>
      </c>
      <c r="D1049" s="2">
        <f>BILANCA!E44</f>
        <v>28788.400000000001</v>
      </c>
      <c r="E1049" s="2">
        <v>0</v>
      </c>
      <c r="F1049" s="2">
        <v>0</v>
      </c>
      <c r="G1049" s="3">
        <f t="shared" si="38"/>
        <v>3327.4722000000002</v>
      </c>
      <c r="H1049" s="3">
        <f t="shared" si="35"/>
        <v>0.40000000000145519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6978801.9099999992</v>
      </c>
      <c r="D1050" s="2">
        <f>BILANCA!E45</f>
        <v>7475137.7599999988</v>
      </c>
      <c r="E1050" s="2">
        <v>0</v>
      </c>
      <c r="F1050" s="2">
        <v>0</v>
      </c>
      <c r="G1050" s="3">
        <f t="shared" si="38"/>
        <v>877163.09719999996</v>
      </c>
      <c r="H1050" s="3">
        <f t="shared" si="35"/>
        <v>0.33000000193715096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994233.89</v>
      </c>
      <c r="D1052" s="2">
        <f>BILANCA!E47</f>
        <v>1011093.53</v>
      </c>
      <c r="E1052" s="2">
        <v>0</v>
      </c>
      <c r="F1052" s="2">
        <v>0</v>
      </c>
      <c r="G1052" s="3">
        <f t="shared" si="38"/>
        <v>126689.6799</v>
      </c>
      <c r="H1052" s="3">
        <f t="shared" si="35"/>
        <v>0.57999999995809048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500898.01</v>
      </c>
      <c r="D1053" s="2">
        <f>BILANCA!E48</f>
        <v>568242.5</v>
      </c>
      <c r="E1053" s="2">
        <v>0</v>
      </c>
      <c r="F1053" s="2">
        <v>0</v>
      </c>
      <c r="G1053" s="3">
        <f t="shared" si="38"/>
        <v>70407.469429999997</v>
      </c>
      <c r="H1053" s="3">
        <f t="shared" si="35"/>
        <v>0.51000000000931323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6397345.3799999999</v>
      </c>
      <c r="D1054" s="2">
        <f>BILANCA!E49</f>
        <v>6913282.0099999998</v>
      </c>
      <c r="E1054" s="2">
        <v>0</v>
      </c>
      <c r="F1054" s="2">
        <v>0</v>
      </c>
      <c r="G1054" s="3">
        <f t="shared" si="38"/>
        <v>889852.01359999995</v>
      </c>
      <c r="H1054" s="3">
        <f t="shared" si="35"/>
        <v>0.38999999966472387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913675.37</v>
      </c>
      <c r="D1055" s="2">
        <f>BILANCA!E50</f>
        <v>1017480.28</v>
      </c>
      <c r="E1055" s="2">
        <v>0</v>
      </c>
      <c r="F1055" s="2">
        <v>0</v>
      </c>
      <c r="G1055" s="3">
        <f t="shared" si="38"/>
        <v>132688.61684999999</v>
      </c>
      <c r="H1055" s="3">
        <f t="shared" si="35"/>
        <v>0.65000000002328306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86143.58</v>
      </c>
      <c r="D1056" s="2">
        <f>BILANCA!E51</f>
        <v>114689.61</v>
      </c>
      <c r="E1056" s="2">
        <v>0</v>
      </c>
      <c r="F1056" s="2">
        <v>0</v>
      </c>
      <c r="G1056" s="3">
        <f t="shared" si="38"/>
        <v>14514.0488</v>
      </c>
      <c r="H1056" s="3">
        <f t="shared" si="35"/>
        <v>0.80999999999767169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1102922.79</v>
      </c>
      <c r="D1059" s="2">
        <f>BILANCA!E54</f>
        <v>1134149.8500000001</v>
      </c>
      <c r="E1059" s="2">
        <v>0</v>
      </c>
      <c r="F1059" s="2">
        <v>0</v>
      </c>
      <c r="G1059" s="3">
        <f t="shared" si="38"/>
        <v>165189.90201000002</v>
      </c>
      <c r="H1059" s="3">
        <f t="shared" si="35"/>
        <v>0.35999999986961484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1102922.79</v>
      </c>
      <c r="D1060" s="2">
        <f>BILANCA!E55</f>
        <v>1134149.8500000001</v>
      </c>
      <c r="E1060" s="2">
        <v>0</v>
      </c>
      <c r="F1060" s="2">
        <v>0</v>
      </c>
      <c r="G1060" s="3">
        <f t="shared" si="38"/>
        <v>168561.12450000003</v>
      </c>
      <c r="H1060" s="3">
        <f t="shared" si="35"/>
        <v>0.35999999986961484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9478051.5600000024</v>
      </c>
      <c r="D1061" s="2">
        <f>BILANCA!E56</f>
        <v>23727669.02</v>
      </c>
      <c r="E1061" s="2">
        <v>0</v>
      </c>
      <c r="F1061" s="2">
        <v>0</v>
      </c>
      <c r="G1061" s="3">
        <f t="shared" si="38"/>
        <v>2903602.8695999999</v>
      </c>
      <c r="H1061" s="3">
        <f t="shared" si="35"/>
        <v>0.45999999716877937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9323889.2200000007</v>
      </c>
      <c r="D1062" s="2">
        <f>BILANCA!E57</f>
        <v>23605936.23</v>
      </c>
      <c r="E1062" s="2">
        <v>0</v>
      </c>
      <c r="F1062" s="2">
        <v>0</v>
      </c>
      <c r="G1062" s="3">
        <f t="shared" si="38"/>
        <v>2939859.6073600003</v>
      </c>
      <c r="H1062" s="3">
        <f t="shared" si="35"/>
        <v>0.45000000111758709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114898.46</v>
      </c>
      <c r="D1063" s="2">
        <f>BILANCA!E58</f>
        <v>82468.91</v>
      </c>
      <c r="E1063" s="2">
        <v>0</v>
      </c>
      <c r="F1063" s="2">
        <v>0</v>
      </c>
      <c r="G1063" s="3">
        <f t="shared" si="38"/>
        <v>14831.322840000001</v>
      </c>
      <c r="H1063" s="3">
        <f t="shared" si="35"/>
        <v>0.55000000000291038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39263.879999999997</v>
      </c>
      <c r="D1067" s="2">
        <f>BILANCA!E62</f>
        <v>39263.879999999997</v>
      </c>
      <c r="E1067" s="2">
        <v>0</v>
      </c>
      <c r="F1067" s="2">
        <v>0</v>
      </c>
      <c r="G1067" s="3">
        <f t="shared" si="38"/>
        <v>6714.1234799999993</v>
      </c>
      <c r="H1067" s="3">
        <f t="shared" si="35"/>
        <v>0.24000000000523869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62212.68</v>
      </c>
      <c r="D1068" s="2">
        <f>BILANCA!E63</f>
        <v>61622.69</v>
      </c>
      <c r="E1068" s="2">
        <v>0</v>
      </c>
      <c r="F1068" s="2">
        <v>0</v>
      </c>
      <c r="G1068" s="3">
        <f t="shared" si="38"/>
        <v>10756.567480000002</v>
      </c>
      <c r="H1068" s="3">
        <f t="shared" si="35"/>
        <v>0.62999999999738066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25758</v>
      </c>
      <c r="D1069" s="2">
        <f>BILANCA!E64</f>
        <v>27151</v>
      </c>
      <c r="E1069" s="2">
        <v>0</v>
      </c>
      <c r="F1069" s="2">
        <v>0</v>
      </c>
      <c r="G1069" s="3">
        <f t="shared" si="38"/>
        <v>4723.54</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36454.68</v>
      </c>
      <c r="D1072" s="2">
        <f>BILANCA!E67</f>
        <v>34471.69</v>
      </c>
      <c r="E1072" s="2">
        <v>0</v>
      </c>
      <c r="F1072" s="2">
        <v>0</v>
      </c>
      <c r="G1072" s="3">
        <f t="shared" si="38"/>
        <v>6534.6797200000001</v>
      </c>
      <c r="H1072" s="3">
        <f t="shared" si="35"/>
        <v>0.62999999999738066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43260387.019999996</v>
      </c>
      <c r="D1074" s="2">
        <f>BILANCA!E69</f>
        <v>34999840.789999992</v>
      </c>
      <c r="E1074" s="2">
        <v>0</v>
      </c>
      <c r="F1074" s="2">
        <v>0</v>
      </c>
      <c r="G1074" s="3">
        <f t="shared" si="38"/>
        <v>7248644.390399999</v>
      </c>
      <c r="H1074" s="3">
        <f t="shared" si="35"/>
        <v>0.23000000417232513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13625400.91</v>
      </c>
      <c r="D1075" s="2">
        <f>BILANCA!E70</f>
        <v>6478678.3499999996</v>
      </c>
      <c r="E1075" s="2">
        <v>0</v>
      </c>
      <c r="F1075" s="2">
        <v>0</v>
      </c>
      <c r="G1075" s="3">
        <f t="shared" si="38"/>
        <v>1727879.24465</v>
      </c>
      <c r="H1075" s="3">
        <f t="shared" si="35"/>
        <v>0.43999999947845936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13620878.560000001</v>
      </c>
      <c r="D1076" s="2">
        <f>BILANCA!E71</f>
        <v>6474747.2599999998</v>
      </c>
      <c r="E1076" s="2">
        <v>0</v>
      </c>
      <c r="F1076" s="2">
        <v>0</v>
      </c>
      <c r="G1076" s="3">
        <f t="shared" si="38"/>
        <v>1753644.6232799999</v>
      </c>
      <c r="H1076" s="3">
        <f t="shared" si="35"/>
        <v>0.69999999925494194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13620878.560000001</v>
      </c>
      <c r="D1078" s="2">
        <f>BILANCA!E73</f>
        <v>6474747.2599999998</v>
      </c>
      <c r="E1078" s="2">
        <v>0</v>
      </c>
      <c r="F1078" s="2">
        <v>0</v>
      </c>
      <c r="G1078" s="3">
        <f t="shared" si="38"/>
        <v>1806785.36944</v>
      </c>
      <c r="H1078" s="3">
        <f t="shared" si="35"/>
        <v>0.69999999925494194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4522.3500000000004</v>
      </c>
      <c r="D1085" s="2">
        <f>BILANCA!E80</f>
        <v>3931.09</v>
      </c>
      <c r="E1085" s="2">
        <v>0</v>
      </c>
      <c r="F1085" s="2">
        <v>0</v>
      </c>
      <c r="G1085" s="3">
        <f t="shared" si="38"/>
        <v>928.83975000000009</v>
      </c>
      <c r="H1085" s="3">
        <f t="shared" si="35"/>
        <v>0.44000000000050932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143495.32999999999</v>
      </c>
      <c r="D1087" s="2">
        <f>BILANCA!E82</f>
        <v>153546.48000000001</v>
      </c>
      <c r="E1087" s="2">
        <v>0</v>
      </c>
      <c r="F1087" s="2">
        <v>0</v>
      </c>
      <c r="G1087" s="3">
        <f t="shared" si="38"/>
        <v>34695.298329999998</v>
      </c>
      <c r="H1087" s="3">
        <f t="shared" si="35"/>
        <v>0.80999999999767169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10074.56</v>
      </c>
      <c r="D1090" s="2">
        <f>BILANCA!E85</f>
        <v>13380.5</v>
      </c>
      <c r="E1090" s="2">
        <v>0</v>
      </c>
      <c r="F1090" s="2">
        <v>0</v>
      </c>
      <c r="G1090" s="3">
        <f t="shared" si="38"/>
        <v>2946.8447999999999</v>
      </c>
      <c r="H1090" s="3">
        <f t="shared" si="35"/>
        <v>0.94000000000050932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133420.76999999999</v>
      </c>
      <c r="D1092" s="2">
        <f>BILANCA!E87</f>
        <v>140165.98000000001</v>
      </c>
      <c r="E1092" s="2">
        <v>0</v>
      </c>
      <c r="F1092" s="2">
        <v>0</v>
      </c>
      <c r="G1092" s="3">
        <f t="shared" si="38"/>
        <v>33927.723859999998</v>
      </c>
      <c r="H1092" s="3">
        <f t="shared" si="35"/>
        <v>0.25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11984.55</v>
      </c>
      <c r="D1124" s="2">
        <f>BILANCA!E119</f>
        <v>11984.55</v>
      </c>
      <c r="E1124" s="2">
        <v>0</v>
      </c>
      <c r="F1124" s="2">
        <v>0</v>
      </c>
      <c r="G1124" s="3">
        <f t="shared" si="38"/>
        <v>4098.7160999999996</v>
      </c>
      <c r="H1124" s="3">
        <f t="shared" si="41"/>
        <v>0.90000000000145519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11984.55</v>
      </c>
      <c r="D1125" s="2">
        <f>BILANCA!E120</f>
        <v>11984.55</v>
      </c>
      <c r="E1125" s="2">
        <v>0</v>
      </c>
      <c r="F1125" s="2">
        <v>0</v>
      </c>
      <c r="G1125" s="3">
        <f t="shared" si="38"/>
        <v>4134.66975</v>
      </c>
      <c r="H1125" s="3">
        <f t="shared" si="41"/>
        <v>0.90000000000145519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10640.57</v>
      </c>
      <c r="D1128" s="2">
        <f>BILANCA!E123</f>
        <v>10640.57</v>
      </c>
      <c r="E1128" s="2">
        <v>0</v>
      </c>
      <c r="F1128" s="2">
        <v>0</v>
      </c>
      <c r="G1128" s="3">
        <f t="shared" si="38"/>
        <v>3766.7617799999994</v>
      </c>
      <c r="H1128" s="3">
        <f t="shared" si="41"/>
        <v>0.86000000000058208</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1343.98</v>
      </c>
      <c r="D1131" s="2">
        <f>BILANCA!E126</f>
        <v>1343.98</v>
      </c>
      <c r="E1131" s="2">
        <v>0</v>
      </c>
      <c r="F1131" s="2">
        <v>0</v>
      </c>
      <c r="G1131" s="3">
        <f t="shared" si="38"/>
        <v>487.86473999999998</v>
      </c>
      <c r="H1131" s="3">
        <f t="shared" si="41"/>
        <v>3.999999999996362E-2</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24525994.009999998</v>
      </c>
      <c r="D1140" s="2">
        <f>BILANCA!E135</f>
        <v>24525980.609999999</v>
      </c>
      <c r="E1140" s="2">
        <v>0</v>
      </c>
      <c r="F1140" s="2">
        <v>0</v>
      </c>
      <c r="G1140" s="3">
        <f t="shared" si="38"/>
        <v>9565134.1798999999</v>
      </c>
      <c r="H1140" s="3">
        <f t="shared" si="41"/>
        <v>0.39999999850988388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24525994.009999998</v>
      </c>
      <c r="D1141" s="2">
        <f>BILANCA!E136</f>
        <v>24525980.609999999</v>
      </c>
      <c r="E1141" s="2">
        <v>0</v>
      </c>
      <c r="F1141" s="2">
        <v>0</v>
      </c>
      <c r="G1141" s="3">
        <f t="shared" si="38"/>
        <v>9638712.1351299994</v>
      </c>
      <c r="H1141" s="3">
        <f t="shared" si="41"/>
        <v>0.39999999850988388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1274.1500000000001</v>
      </c>
      <c r="D1142" s="2">
        <f>BILANCA!E137</f>
        <v>1274.1500000000001</v>
      </c>
      <c r="E1142" s="2">
        <v>0</v>
      </c>
      <c r="F1142" s="2">
        <v>0</v>
      </c>
      <c r="G1142" s="3">
        <f t="shared" si="38"/>
        <v>504.5634</v>
      </c>
      <c r="H1142" s="3">
        <f t="shared" si="41"/>
        <v>0.3000000000001819</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24520479.09</v>
      </c>
      <c r="D1145" s="2">
        <f>BILANCA!E140</f>
        <v>24520465.690000001</v>
      </c>
      <c r="E1145" s="2">
        <v>0</v>
      </c>
      <c r="F1145" s="2">
        <v>0</v>
      </c>
      <c r="G1145" s="3">
        <f t="shared" si="38"/>
        <v>9930790.4134500008</v>
      </c>
      <c r="H1145" s="3">
        <f t="shared" si="41"/>
        <v>0.39999999850988388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4240.7700000000004</v>
      </c>
      <c r="D1147" s="2">
        <f>BILANCA!E142</f>
        <v>4240.7700000000004</v>
      </c>
      <c r="E1147" s="2">
        <v>0</v>
      </c>
      <c r="F1147" s="2">
        <v>0</v>
      </c>
      <c r="G1147" s="3">
        <f t="shared" si="38"/>
        <v>1742.9564700000005</v>
      </c>
      <c r="H1147" s="3">
        <f t="shared" si="41"/>
        <v>0.45999999999912689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1599770.8699999996</v>
      </c>
      <c r="D1152" s="2">
        <f>BILANCA!E147</f>
        <v>3403937.9600000004</v>
      </c>
      <c r="E1152" s="2">
        <v>0</v>
      </c>
      <c r="F1152" s="2">
        <v>0</v>
      </c>
      <c r="G1152" s="3">
        <f t="shared" si="38"/>
        <v>1193885.84418</v>
      </c>
      <c r="H1152" s="3">
        <f t="shared" si="41"/>
        <v>0.16999999992549419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79242.61</v>
      </c>
      <c r="D1153" s="2">
        <f>BILANCA!E148</f>
        <v>108627.85</v>
      </c>
      <c r="E1153" s="2">
        <v>0</v>
      </c>
      <c r="F1153" s="2">
        <v>0</v>
      </c>
      <c r="G1153" s="3">
        <f t="shared" si="38"/>
        <v>42399.258329999997</v>
      </c>
      <c r="H1153" s="3">
        <f t="shared" si="41"/>
        <v>0.53999999999359716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2750558.8</v>
      </c>
      <c r="E1155" s="2">
        <v>0</v>
      </c>
      <c r="F1155" s="2">
        <v>0</v>
      </c>
      <c r="G1155" s="3">
        <f t="shared" si="38"/>
        <v>797662.05199999991</v>
      </c>
      <c r="H1155" s="3">
        <f t="shared" si="41"/>
        <v>0.20000000018626451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1322531.76</v>
      </c>
      <c r="E1161" s="2">
        <v>0</v>
      </c>
      <c r="F1161" s="2">
        <v>0</v>
      </c>
      <c r="G1161" s="3">
        <f t="shared" si="38"/>
        <v>399404.59152000002</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1428027.04</v>
      </c>
      <c r="E1163" s="2">
        <v>0</v>
      </c>
      <c r="F1163" s="2">
        <v>0</v>
      </c>
      <c r="G1163" s="3">
        <f t="shared" si="38"/>
        <v>436976.27424</v>
      </c>
      <c r="H1163" s="3">
        <f t="shared" si="41"/>
        <v>4.0000000037252903E-2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170805.39</v>
      </c>
      <c r="D1164" s="2">
        <f>BILANCA!E159</f>
        <v>152485.79</v>
      </c>
      <c r="E1164" s="2">
        <v>0</v>
      </c>
      <c r="F1164" s="2">
        <v>0</v>
      </c>
      <c r="G1164" s="3">
        <f t="shared" si="38"/>
        <v>73269.653380000003</v>
      </c>
      <c r="H1164" s="3">
        <f t="shared" si="41"/>
        <v>0.60000000000582077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2332562.7599999998</v>
      </c>
      <c r="D1165" s="2">
        <f>BILANCA!E160</f>
        <v>2305203.2000000002</v>
      </c>
      <c r="E1165" s="2">
        <v>0</v>
      </c>
      <c r="F1165" s="2">
        <v>0</v>
      </c>
      <c r="G1165" s="3">
        <f t="shared" si="38"/>
        <v>1076160.2198000001</v>
      </c>
      <c r="H1165" s="3">
        <f t="shared" si="41"/>
        <v>0.44000000040978193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162486.88</v>
      </c>
      <c r="D1166" s="2">
        <f>BILANCA!E161</f>
        <v>145614.9</v>
      </c>
      <c r="E1166" s="2">
        <v>0</v>
      </c>
      <c r="F1166" s="2">
        <v>0</v>
      </c>
      <c r="G1166" s="3">
        <f t="shared" si="38"/>
        <v>70779.802079999994</v>
      </c>
      <c r="H1166" s="3">
        <f t="shared" si="41"/>
        <v>0.22000000000116415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81751.520000000004</v>
      </c>
      <c r="D1168" s="2">
        <f>BILANCA!E163</f>
        <v>84570.2</v>
      </c>
      <c r="E1168" s="2">
        <v>0</v>
      </c>
      <c r="F1168" s="2">
        <v>0</v>
      </c>
      <c r="G1168" s="3">
        <f t="shared" si="38"/>
        <v>39640.923360000001</v>
      </c>
      <c r="H1168" s="3">
        <f t="shared" si="41"/>
        <v>0.67999999999301508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1227078.29</v>
      </c>
      <c r="D1169" s="2">
        <f>BILANCA!E164</f>
        <v>2143122.7799999998</v>
      </c>
      <c r="E1169" s="2">
        <v>0</v>
      </c>
      <c r="F1169" s="2">
        <v>0</v>
      </c>
      <c r="G1169" s="3">
        <f t="shared" si="38"/>
        <v>876618.49214999995</v>
      </c>
      <c r="H1169" s="3">
        <f t="shared" si="41"/>
        <v>0.51000000024214387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465441.22</v>
      </c>
      <c r="D1170" s="2">
        <f>BILANCA!E165</f>
        <v>424163.97</v>
      </c>
      <c r="E1170" s="2">
        <v>0</v>
      </c>
      <c r="F1170" s="2">
        <v>0</v>
      </c>
      <c r="G1170" s="3">
        <f t="shared" si="38"/>
        <v>210203.06559999997</v>
      </c>
      <c r="H1170" s="3">
        <f t="shared" si="41"/>
        <v>0.25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89110.59</v>
      </c>
      <c r="D1171" s="2">
        <f>BILANCA!E166</f>
        <v>237578.65</v>
      </c>
      <c r="E1171" s="2">
        <v>0</v>
      </c>
      <c r="F1171" s="2">
        <v>0</v>
      </c>
      <c r="G1171" s="3">
        <f t="shared" si="38"/>
        <v>90847.130290000001</v>
      </c>
      <c r="H1171" s="3">
        <f t="shared" si="41"/>
        <v>0.76000000000931323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468981.64</v>
      </c>
      <c r="D1172" s="2">
        <f>BILANCA!E167</f>
        <v>371887.34</v>
      </c>
      <c r="E1172" s="2">
        <v>0</v>
      </c>
      <c r="F1172" s="2">
        <v>0</v>
      </c>
      <c r="G1172" s="3">
        <f t="shared" si="38"/>
        <v>196466.52384000004</v>
      </c>
      <c r="H1172" s="3">
        <f t="shared" si="41"/>
        <v>0.70000000001164153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92651.01</v>
      </c>
      <c r="D1175" s="2">
        <f>BILANCA!E170</f>
        <v>185302.02</v>
      </c>
      <c r="E1175" s="2">
        <v>0</v>
      </c>
      <c r="F1175" s="2">
        <v>0</v>
      </c>
      <c r="G1175" s="3">
        <f t="shared" si="38"/>
        <v>76437.083249999996</v>
      </c>
      <c r="H1175" s="3">
        <f t="shared" si="41"/>
        <v>2.9999999984283932E-2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2888300.13</v>
      </c>
      <c r="D1176" s="2">
        <f>BILANCA!E171</f>
        <v>1548.87</v>
      </c>
      <c r="E1176" s="2">
        <v>0</v>
      </c>
      <c r="F1176" s="2">
        <v>0</v>
      </c>
      <c r="G1176" s="3">
        <f t="shared" si="38"/>
        <v>479972.04641999997</v>
      </c>
      <c r="H1176" s="3">
        <f t="shared" si="41"/>
        <v>0.25999999988835043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1706.81</v>
      </c>
      <c r="D1177" s="2">
        <f>BILANCA!E172</f>
        <v>1548.87</v>
      </c>
      <c r="E1177" s="2">
        <v>0</v>
      </c>
      <c r="F1177" s="2">
        <v>0</v>
      </c>
      <c r="G1177" s="3">
        <f t="shared" si="38"/>
        <v>802.35985000000005</v>
      </c>
      <c r="H1177" s="3">
        <f t="shared" si="41"/>
        <v>0.32000000000016371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2886593.32</v>
      </c>
      <c r="D1179" s="2">
        <f>BILANCA!E174</f>
        <v>0</v>
      </c>
      <c r="E1179" s="2">
        <v>0</v>
      </c>
      <c r="F1179" s="2">
        <v>0</v>
      </c>
      <c r="G1179" s="3">
        <f t="shared" si="38"/>
        <v>487834.27107999998</v>
      </c>
      <c r="H1179" s="3">
        <f t="shared" si="41"/>
        <v>0.31999999983236194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290113924.73000002</v>
      </c>
      <c r="D1180" s="2">
        <f>BILANCA!E176</f>
        <v>306332397.93000001</v>
      </c>
      <c r="E1180" s="2">
        <v>0</v>
      </c>
      <c r="F1180" s="2">
        <v>0</v>
      </c>
      <c r="G1180" s="3">
        <f t="shared" si="38"/>
        <v>153472382.50030002</v>
      </c>
      <c r="H1180" s="3">
        <f t="shared" si="41"/>
        <v>0.3399999737739563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24142450.670000002</v>
      </c>
      <c r="D1181" s="2">
        <f>BILANCA!E177</f>
        <v>42884122.140000001</v>
      </c>
      <c r="E1181" s="2">
        <v>0</v>
      </c>
      <c r="F1181" s="2">
        <v>0</v>
      </c>
      <c r="G1181" s="3">
        <f t="shared" si="38"/>
        <v>18794728.836450003</v>
      </c>
      <c r="H1181" s="3">
        <f t="shared" si="41"/>
        <v>0.4699999988079071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5640214.0499999998</v>
      </c>
      <c r="D1182" s="2">
        <f>BILANCA!E178</f>
        <v>7309521.8899999997</v>
      </c>
      <c r="E1182" s="2">
        <v>0</v>
      </c>
      <c r="F1182" s="2">
        <v>0</v>
      </c>
      <c r="G1182" s="3">
        <f t="shared" si="38"/>
        <v>3484592.3467599996</v>
      </c>
      <c r="H1182" s="3">
        <f t="shared" si="41"/>
        <v>0.16000000014901161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2821994.95</v>
      </c>
      <c r="D1183" s="2">
        <f>BILANCA!E179</f>
        <v>3092201.86</v>
      </c>
      <c r="E1183" s="2">
        <v>0</v>
      </c>
      <c r="F1183" s="2">
        <v>0</v>
      </c>
      <c r="G1183" s="3">
        <f t="shared" si="38"/>
        <v>1558106.96991</v>
      </c>
      <c r="H1183" s="3">
        <f t="shared" si="41"/>
        <v>0.18999999994412065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1801253.46</v>
      </c>
      <c r="D1184" s="2">
        <f>BILANCA!E180</f>
        <v>2343743.1</v>
      </c>
      <c r="E1184" s="2">
        <v>0</v>
      </c>
      <c r="F1184" s="2">
        <v>0</v>
      </c>
      <c r="G1184" s="3">
        <f t="shared" si="38"/>
        <v>1129040.7008399998</v>
      </c>
      <c r="H1184" s="3">
        <f t="shared" si="41"/>
        <v>0.56000000005587935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331241.63999999996</v>
      </c>
      <c r="D1185" s="2">
        <f>BILANCA!E181</f>
        <v>34007.43</v>
      </c>
      <c r="E1185" s="2">
        <v>0</v>
      </c>
      <c r="F1185" s="2">
        <v>0</v>
      </c>
      <c r="G1185" s="3">
        <f t="shared" si="38"/>
        <v>69869.887499999983</v>
      </c>
      <c r="H1185" s="3">
        <f t="shared" si="41"/>
        <v>0.79000000004452886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31504.35</v>
      </c>
      <c r="D1187" s="2">
        <f>BILANCA!E183</f>
        <v>24511.35</v>
      </c>
      <c r="E1187" s="2">
        <v>0</v>
      </c>
      <c r="F1187" s="2">
        <v>0</v>
      </c>
      <c r="G1187" s="3">
        <f t="shared" si="38"/>
        <v>14253.287849999999</v>
      </c>
      <c r="H1187" s="3">
        <f t="shared" si="41"/>
        <v>0.69999999999708962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299737.28999999998</v>
      </c>
      <c r="D1188" s="2">
        <f>BILANCA!E184</f>
        <v>9496.08</v>
      </c>
      <c r="E1188" s="2">
        <v>0</v>
      </c>
      <c r="F1188" s="2">
        <v>0</v>
      </c>
      <c r="G1188" s="3">
        <f t="shared" si="38"/>
        <v>56733.842099999994</v>
      </c>
      <c r="H1188" s="3">
        <f t="shared" si="41"/>
        <v>0.36999999997897248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209548.96</v>
      </c>
      <c r="D1189" s="2">
        <f>BILANCA!E185</f>
        <v>274531.78999999998</v>
      </c>
      <c r="E1189" s="2">
        <v>0</v>
      </c>
      <c r="F1189" s="2">
        <v>0</v>
      </c>
      <c r="G1189" s="3">
        <f t="shared" si="38"/>
        <v>135791.64465999999</v>
      </c>
      <c r="H1189" s="3">
        <f t="shared" si="41"/>
        <v>0.25000000002910383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874865.8</v>
      </c>
      <c r="E1190" s="2">
        <v>0</v>
      </c>
      <c r="F1190" s="2">
        <v>0</v>
      </c>
      <c r="G1190" s="3">
        <f>B1190/1000*C1190+B1190/500*D1190</f>
        <v>314951.68800000002</v>
      </c>
      <c r="H1190" s="3">
        <f>ABS(C1190-ROUND(C1190,0))+ABS(D1190-ROUND(D1190,0))</f>
        <v>0.19999999995343387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874865.8</v>
      </c>
      <c r="E1193" s="2">
        <v>0</v>
      </c>
      <c r="F1193" s="2">
        <v>0</v>
      </c>
      <c r="G1193" s="3">
        <f t="shared" si="42"/>
        <v>320200.88280000002</v>
      </c>
      <c r="H1193" s="3">
        <f t="shared" si="43"/>
        <v>0.19999999995343387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66800.7</v>
      </c>
      <c r="D1198" s="2">
        <f>BILANCA!E194</f>
        <v>74611.25</v>
      </c>
      <c r="E1198" s="2">
        <v>0</v>
      </c>
      <c r="F1198" s="2">
        <v>0</v>
      </c>
      <c r="G1198" s="3">
        <f t="shared" si="38"/>
        <v>40612.361600000004</v>
      </c>
      <c r="H1198" s="3">
        <f t="shared" si="41"/>
        <v>0.55000000000291038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18998.07</v>
      </c>
      <c r="E1199" s="2">
        <v>0</v>
      </c>
      <c r="F1199" s="2">
        <v>0</v>
      </c>
      <c r="G1199" s="3">
        <f t="shared" si="38"/>
        <v>7181.2704599999997</v>
      </c>
      <c r="H1199" s="3">
        <f t="shared" si="41"/>
        <v>6.9999999999708962E-2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409374.34</v>
      </c>
      <c r="D1200" s="2">
        <f>BILANCA!E196</f>
        <v>596562.59</v>
      </c>
      <c r="E1200" s="2">
        <v>0</v>
      </c>
      <c r="F1200" s="2">
        <v>0</v>
      </c>
      <c r="G1200" s="3">
        <f t="shared" si="38"/>
        <v>304474.90879999998</v>
      </c>
      <c r="H1200" s="3">
        <f t="shared" si="41"/>
        <v>0.75000000005820766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1376537.48</v>
      </c>
      <c r="D1201" s="2">
        <f>BILANCA!E197</f>
        <v>4832382.3599999994</v>
      </c>
      <c r="E1201" s="2">
        <v>0</v>
      </c>
      <c r="F1201" s="2">
        <v>0</v>
      </c>
      <c r="G1201" s="3">
        <f t="shared" si="38"/>
        <v>2108888.7201999999</v>
      </c>
      <c r="H1201" s="3">
        <f t="shared" si="41"/>
        <v>0.8399999993853271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23048</v>
      </c>
      <c r="D1202" s="2">
        <f>BILANCA!E198</f>
        <v>15539.53</v>
      </c>
      <c r="E1202" s="2">
        <v>0</v>
      </c>
      <c r="F1202" s="2">
        <v>0</v>
      </c>
      <c r="G1202" s="3">
        <f t="shared" ref="G1202:G1206" si="44">B1202/1000*C1202+B1202/500*D1202</f>
        <v>10392.395520000002</v>
      </c>
      <c r="H1202" s="3">
        <f t="shared" ref="H1202:H1206" si="45">ABS(C1202-ROUND(C1202,0))+ABS(D1202-ROUND(D1202,0))</f>
        <v>0.46999999999934516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962839.35</v>
      </c>
      <c r="D1203" s="2">
        <f>BILANCA!E199</f>
        <v>3459081.31</v>
      </c>
      <c r="E1203" s="2">
        <v>0</v>
      </c>
      <c r="F1203" s="2">
        <v>0</v>
      </c>
      <c r="G1203" s="3">
        <f t="shared" si="44"/>
        <v>1521033.3802100001</v>
      </c>
      <c r="H1203" s="3">
        <f t="shared" si="45"/>
        <v>0.66000000003259629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390650.13</v>
      </c>
      <c r="D1206" s="2">
        <f>BILANCA!E202</f>
        <v>1357761.52</v>
      </c>
      <c r="E1206" s="2">
        <v>0</v>
      </c>
      <c r="F1206" s="2">
        <v>0</v>
      </c>
      <c r="G1206" s="3">
        <f t="shared" si="44"/>
        <v>608809.94131999998</v>
      </c>
      <c r="H1206" s="3">
        <f t="shared" si="45"/>
        <v>0.60999999998603016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14221510.359999999</v>
      </c>
      <c r="D1223" s="2">
        <f>BILANCA!E219</f>
        <v>23987873.460000001</v>
      </c>
      <c r="E1223" s="2">
        <v>0</v>
      </c>
      <c r="F1223" s="2">
        <v>0</v>
      </c>
      <c r="G1223" s="3">
        <f t="shared" si="38"/>
        <v>13248015.80064</v>
      </c>
      <c r="H1223" s="3">
        <f t="shared" si="41"/>
        <v>0.82000000029802322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14221510.359999999</v>
      </c>
      <c r="D1224" s="2">
        <f>BILANCA!E220</f>
        <v>23987873.460000001</v>
      </c>
      <c r="E1224" s="2">
        <v>0</v>
      </c>
      <c r="F1224" s="2">
        <v>0</v>
      </c>
      <c r="G1224" s="3">
        <f t="shared" si="38"/>
        <v>13310213.057920001</v>
      </c>
      <c r="H1224" s="3">
        <f t="shared" si="41"/>
        <v>0.82000000029802322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14221510.359999999</v>
      </c>
      <c r="D1229" s="2">
        <f>BILANCA!E225</f>
        <v>23987873.460000001</v>
      </c>
      <c r="E1229" s="2">
        <v>0</v>
      </c>
      <c r="F1229" s="2">
        <v>0</v>
      </c>
      <c r="G1229" s="3">
        <f t="shared" si="38"/>
        <v>13621199.344320001</v>
      </c>
      <c r="H1229" s="3">
        <f t="shared" si="41"/>
        <v>0.82000000029802322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2904188.78</v>
      </c>
      <c r="D1251" s="2">
        <f>BILANCA!E247</f>
        <v>6754344.4299999997</v>
      </c>
      <c r="E1251" s="2">
        <v>0</v>
      </c>
      <c r="F1251" s="2">
        <v>0</v>
      </c>
      <c r="G1251" s="3">
        <f>B1251/1000*C1251+B1251/500*D1251</f>
        <v>3955503.5112399999</v>
      </c>
      <c r="H1251" s="3">
        <f>ABS(C1251-ROUND(C1251,0))+ABS(D1251-ROUND(D1251,0))</f>
        <v>0.64999999990686774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265971474.06000003</v>
      </c>
      <c r="D1255" s="2">
        <f>BILANCA!E251</f>
        <v>263448275.79000002</v>
      </c>
      <c r="E1255" s="2">
        <v>0</v>
      </c>
      <c r="F1255" s="2">
        <v>0</v>
      </c>
      <c r="G1255" s="3">
        <f t="shared" si="38"/>
        <v>194252666.28180003</v>
      </c>
      <c r="H1255" s="3">
        <f t="shared" si="41"/>
        <v>0.27000001072883606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257136155.86000001</v>
      </c>
      <c r="D1256" s="2">
        <f>BILANCA!E252</f>
        <v>271848266.29000002</v>
      </c>
      <c r="E1256" s="2">
        <v>0</v>
      </c>
      <c r="F1256" s="2">
        <v>0</v>
      </c>
      <c r="G1256" s="3">
        <f t="shared" si="38"/>
        <v>197004841.35624003</v>
      </c>
      <c r="H1256" s="3">
        <f t="shared" si="41"/>
        <v>0.43000000715255737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271357666.22000003</v>
      </c>
      <c r="D1257" s="2">
        <f>BILANCA!E253</f>
        <v>295836139.75</v>
      </c>
      <c r="E1257" s="2">
        <v>0</v>
      </c>
      <c r="F1257" s="2">
        <v>0</v>
      </c>
      <c r="G1257" s="3">
        <f t="shared" si="38"/>
        <v>213168396.59284002</v>
      </c>
      <c r="H1257" s="3">
        <f t="shared" si="41"/>
        <v>0.47000002861022949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14221510.359999999</v>
      </c>
      <c r="D1258" s="2">
        <f>BILANCA!E254</f>
        <v>23987873.460000001</v>
      </c>
      <c r="E1258" s="2">
        <v>0</v>
      </c>
      <c r="F1258" s="2">
        <v>0</v>
      </c>
      <c r="G1258" s="3">
        <f t="shared" si="38"/>
        <v>15424919.805440001</v>
      </c>
      <c r="H1258" s="3">
        <f t="shared" si="41"/>
        <v>0.82000000029802322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6722791.3300000001</v>
      </c>
      <c r="D1259" s="2">
        <f>BILANCA!E255</f>
        <v>-12270785.119999999</v>
      </c>
      <c r="E1259" s="2">
        <v>0</v>
      </c>
      <c r="F1259" s="2">
        <v>0</v>
      </c>
      <c r="G1259" s="3">
        <f t="shared" si="38"/>
        <v>-4436875.9485899992</v>
      </c>
      <c r="H1259" s="3">
        <f t="shared" si="41"/>
        <v>0.44999999925494194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6722791.3300000001</v>
      </c>
      <c r="D1260" s="2">
        <f>BILANCA!E256</f>
        <v>0</v>
      </c>
      <c r="E1260" s="2">
        <v>0</v>
      </c>
      <c r="F1260" s="2">
        <v>0</v>
      </c>
      <c r="G1260" s="3">
        <f t="shared" si="38"/>
        <v>1680697.8325</v>
      </c>
      <c r="H1260" s="3">
        <f t="shared" si="41"/>
        <v>0.33000000007450581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6722791.3300000001</v>
      </c>
      <c r="D1261" s="2">
        <f>BILANCA!E257</f>
        <v>0</v>
      </c>
      <c r="E1261" s="2">
        <v>0</v>
      </c>
      <c r="F1261" s="2">
        <v>0</v>
      </c>
      <c r="G1261" s="3">
        <f t="shared" si="38"/>
        <v>1687420.6238299999</v>
      </c>
      <c r="H1261" s="3">
        <f t="shared" si="41"/>
        <v>0.33000000007450581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12270785.119999999</v>
      </c>
      <c r="E1264" s="2">
        <v>0</v>
      </c>
      <c r="F1264" s="2">
        <v>0</v>
      </c>
      <c r="G1264" s="3">
        <f t="shared" si="38"/>
        <v>6233558.8409599997</v>
      </c>
      <c r="H1264" s="3">
        <f t="shared" si="41"/>
        <v>0.11999999918043613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12270785.119999999</v>
      </c>
      <c r="E1265" s="2">
        <v>0</v>
      </c>
      <c r="F1265" s="2">
        <v>0</v>
      </c>
      <c r="G1265" s="3">
        <f t="shared" si="38"/>
        <v>6258100.4112</v>
      </c>
      <c r="H1265" s="3">
        <f t="shared" si="41"/>
        <v>0.11999999918043613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1647085.6500000001</v>
      </c>
      <c r="D1278" s="2">
        <f>BILANCA!E274</f>
        <v>3446630.65</v>
      </c>
      <c r="E1278" s="2">
        <v>0</v>
      </c>
      <c r="F1278" s="2">
        <v>0</v>
      </c>
      <c r="G1278" s="3">
        <f t="shared" si="38"/>
        <v>2288812.9825999998</v>
      </c>
      <c r="H1278" s="3">
        <f t="shared" si="41"/>
        <v>0.69999999995343387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24888.27</v>
      </c>
      <c r="D1279" s="2">
        <f>BILANCA!E275</f>
        <v>53778.45</v>
      </c>
      <c r="E1279" s="2">
        <v>0</v>
      </c>
      <c r="F1279" s="2">
        <v>0</v>
      </c>
      <c r="G1279" s="3">
        <f t="shared" ref="G1279:G1294" si="48">B1279/1000*C1279+B1279/500*D1279</f>
        <v>35627.75073</v>
      </c>
      <c r="H1279" s="3">
        <f t="shared" ref="H1279:H1294" si="49">ABS(C1279-ROUND(C1279,0))+ABS(D1279-ROUND(D1279,0))</f>
        <v>0.71999999999752617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2750558.8</v>
      </c>
      <c r="E1281" s="2">
        <v>0</v>
      </c>
      <c r="F1281" s="2">
        <v>0</v>
      </c>
      <c r="G1281" s="3">
        <f t="shared" si="48"/>
        <v>1490802.8696000001</v>
      </c>
      <c r="H1281" s="3">
        <f t="shared" si="49"/>
        <v>0.20000000018626451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1322531.76</v>
      </c>
      <c r="E1287" s="2">
        <v>0</v>
      </c>
      <c r="F1287" s="2">
        <v>0</v>
      </c>
      <c r="G1287" s="3">
        <f t="shared" si="48"/>
        <v>732682.59504000004</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1428027.04</v>
      </c>
      <c r="E1289" s="2">
        <v>0</v>
      </c>
      <c r="F1289" s="2">
        <v>0</v>
      </c>
      <c r="G1289" s="3">
        <f t="shared" si="48"/>
        <v>796839.0883200001</v>
      </c>
      <c r="H1289" s="3">
        <f t="shared" si="49"/>
        <v>4.0000000037252903E-2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47806.93</v>
      </c>
      <c r="D1290" s="2">
        <f>BILANCA!E286</f>
        <v>13094.69</v>
      </c>
      <c r="E1290" s="2">
        <v>0</v>
      </c>
      <c r="F1290" s="2">
        <v>0</v>
      </c>
      <c r="G1290" s="3">
        <f t="shared" si="48"/>
        <v>20718.966800000002</v>
      </c>
      <c r="H1290" s="3">
        <f t="shared" si="49"/>
        <v>0.37999999999919964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1291005.28</v>
      </c>
      <c r="D1291" s="2">
        <f>BILANCA!E287</f>
        <v>444045.12</v>
      </c>
      <c r="E1291" s="2">
        <v>0</v>
      </c>
      <c r="F1291" s="2">
        <v>0</v>
      </c>
      <c r="G1291" s="3">
        <f t="shared" si="48"/>
        <v>612325.84112000011</v>
      </c>
      <c r="H1291" s="3">
        <f t="shared" si="49"/>
        <v>0.40000000002328306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189727.84</v>
      </c>
      <c r="D1292" s="2">
        <f>BILANCA!E288</f>
        <v>106048.34</v>
      </c>
      <c r="E1292" s="2">
        <v>0</v>
      </c>
      <c r="F1292" s="2">
        <v>0</v>
      </c>
      <c r="G1292" s="3">
        <f t="shared" si="48"/>
        <v>113314.51463999998</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93657.33</v>
      </c>
      <c r="D1294" s="2">
        <f>BILANCA!E290</f>
        <v>79105.25</v>
      </c>
      <c r="E1294" s="2">
        <v>0</v>
      </c>
      <c r="F1294" s="2">
        <v>0</v>
      </c>
      <c r="G1294" s="3">
        <f t="shared" si="48"/>
        <v>71530.46372</v>
      </c>
      <c r="H1294" s="3">
        <f t="shared" si="49"/>
        <v>0.58000000000174623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465441.22</v>
      </c>
      <c r="D1295" s="2">
        <f>BILANCA!E291</f>
        <v>424163.97000000003</v>
      </c>
      <c r="E1295" s="2">
        <v>0</v>
      </c>
      <c r="F1295" s="2">
        <v>0</v>
      </c>
      <c r="G1295" s="3">
        <f t="shared" si="38"/>
        <v>374424.21059999999</v>
      </c>
      <c r="H1295" s="3">
        <f t="shared" si="41"/>
        <v>0.24999999994179234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57189.65</v>
      </c>
      <c r="E1296" s="2">
        <v>0</v>
      </c>
      <c r="F1296" s="2">
        <v>0</v>
      </c>
      <c r="G1296" s="3">
        <f t="shared" ref="G1296:G1299" si="50">B1296/1000*C1296+B1296/500*D1296</f>
        <v>32712.479799999997</v>
      </c>
      <c r="H1296" s="3">
        <f t="shared" ref="H1296:H1299" si="51">ABS(C1296-ROUND(C1296,0))+ABS(D1296-ROUND(D1296,0))</f>
        <v>0.34999999999854481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465441.22</v>
      </c>
      <c r="D1297" s="2">
        <f>BILANCA!E293</f>
        <v>366974.32</v>
      </c>
      <c r="E1297" s="2">
        <v>0</v>
      </c>
      <c r="F1297" s="2">
        <v>0</v>
      </c>
      <c r="G1297" s="3">
        <f t="shared" si="50"/>
        <v>344224.88981999998</v>
      </c>
      <c r="H1297" s="3">
        <f t="shared" si="51"/>
        <v>0.53999999997904524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56906284.810000002</v>
      </c>
      <c r="D1301" s="2">
        <f>BILANCA!E297</f>
        <v>123797250.90000001</v>
      </c>
      <c r="E1301" s="2">
        <v>0</v>
      </c>
      <c r="F1301" s="2">
        <v>0</v>
      </c>
      <c r="G1301" s="3">
        <f t="shared" si="38"/>
        <v>88609728.903510004</v>
      </c>
      <c r="H1301" s="3">
        <f t="shared" si="41"/>
        <v>0.28999999165534973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56906284.810000002</v>
      </c>
      <c r="D1302" s="2">
        <f>BILANCA!E298</f>
        <v>123797250.90000001</v>
      </c>
      <c r="E1302" s="2">
        <v>0</v>
      </c>
      <c r="F1302" s="2">
        <v>0</v>
      </c>
      <c r="G1302" s="3">
        <f t="shared" si="38"/>
        <v>88914229.690119997</v>
      </c>
      <c r="H1302" s="3">
        <f t="shared" si="41"/>
        <v>0.28999999165534973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1825122.12</v>
      </c>
      <c r="D1305" s="2">
        <f>BILANCA!E302</f>
        <v>1974077.34</v>
      </c>
      <c r="E1305" s="2">
        <v>0</v>
      </c>
      <c r="F1305" s="2">
        <v>0</v>
      </c>
      <c r="G1305" s="3">
        <f t="shared" si="38"/>
        <v>1703116.656</v>
      </c>
      <c r="H1305" s="3">
        <f t="shared" si="41"/>
        <v>0.46000000019557774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1001727.04</v>
      </c>
      <c r="D1306" s="2">
        <f>BILANCA!E303</f>
        <v>3572983.4</v>
      </c>
      <c r="E1306" s="2">
        <v>0</v>
      </c>
      <c r="F1306" s="2">
        <v>0</v>
      </c>
      <c r="G1306" s="3">
        <f t="shared" si="38"/>
        <v>2411717.3766399999</v>
      </c>
      <c r="H1306" s="3">
        <f t="shared" si="41"/>
        <v>0.43999999994412065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340781.03</v>
      </c>
      <c r="D1307" s="2">
        <f>BILANCA!E304</f>
        <v>882325.33</v>
      </c>
      <c r="E1307" s="2">
        <v>0</v>
      </c>
      <c r="F1307" s="2">
        <v>0</v>
      </c>
      <c r="G1307" s="3">
        <f>B1307/1000*C1307+B1307/500*D1307</f>
        <v>625313.21192999999</v>
      </c>
      <c r="H1307" s="3">
        <f>ABS(C1307-ROUND(C1307,0))+ABS(D1307-ROUND(D1307,0))</f>
        <v>0.35999999998603016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288304.77</v>
      </c>
      <c r="D1308" s="2">
        <f>BILANCA!E305</f>
        <v>400588.02</v>
      </c>
      <c r="E1308" s="2">
        <v>0</v>
      </c>
      <c r="F1308" s="2">
        <v>0</v>
      </c>
      <c r="G1308" s="3">
        <f t="shared" ref="G1308:G1581" si="52">B1308/1000*C1308+B1308/500*D1308</f>
        <v>324665.28138</v>
      </c>
      <c r="H1308" s="3">
        <f t="shared" si="41"/>
        <v>0.25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269787.46000000002</v>
      </c>
      <c r="D1309" s="2">
        <f>BILANCA!E306</f>
        <v>208877.97</v>
      </c>
      <c r="E1309" s="2">
        <v>0</v>
      </c>
      <c r="F1309" s="2">
        <v>0</v>
      </c>
      <c r="G1309" s="3">
        <f t="shared" si="52"/>
        <v>205575.47659999999</v>
      </c>
      <c r="H1309" s="3">
        <f t="shared" si="41"/>
        <v>0.4900000000197906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36084.32</v>
      </c>
      <c r="D1311" s="2">
        <f>BILANCA!E308</f>
        <v>51002.5</v>
      </c>
      <c r="E1311" s="2">
        <v>0</v>
      </c>
      <c r="F1311" s="2">
        <v>0</v>
      </c>
      <c r="G1311" s="3">
        <f t="shared" si="52"/>
        <v>41564.885320000001</v>
      </c>
      <c r="H1311" s="3">
        <f t="shared" si="41"/>
        <v>0.81999999999970896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17790.72</v>
      </c>
      <c r="D1312" s="2">
        <f>BILANCA!E309</f>
        <v>10041.1</v>
      </c>
      <c r="E1312" s="2">
        <v>0</v>
      </c>
      <c r="F1312" s="2">
        <v>0</v>
      </c>
      <c r="G1312" s="3">
        <f t="shared" si="52"/>
        <v>11437.62184</v>
      </c>
      <c r="H1312" s="3">
        <f t="shared" si="41"/>
        <v>0.37999999999919964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79545.73</v>
      </c>
      <c r="D1314" s="2">
        <f>BILANCA!E311</f>
        <v>79122.38</v>
      </c>
      <c r="E1314" s="2">
        <v>0</v>
      </c>
      <c r="F1314" s="2">
        <v>0</v>
      </c>
      <c r="G1314" s="3">
        <f t="shared" si="52"/>
        <v>72288.308959999995</v>
      </c>
      <c r="H1314" s="3">
        <f t="shared" si="41"/>
        <v>0.65000000000873115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828915.67</v>
      </c>
      <c r="D1339" s="2">
        <f>BILANCA!E336</f>
        <v>716538.68</v>
      </c>
      <c r="E1339" s="2">
        <v>0</v>
      </c>
      <c r="F1339" s="2">
        <v>0</v>
      </c>
      <c r="G1339" s="3">
        <f t="shared" si="52"/>
        <v>744195.70687000011</v>
      </c>
      <c r="H1339" s="3">
        <f t="shared" si="41"/>
        <v>0.64999999990686774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4811298.38</v>
      </c>
      <c r="D1340" s="2">
        <f>BILANCA!E337</f>
        <v>6592983.21</v>
      </c>
      <c r="E1340" s="2">
        <v>0</v>
      </c>
      <c r="F1340" s="2">
        <v>0</v>
      </c>
      <c r="G1340" s="3">
        <f t="shared" si="52"/>
        <v>5939097.3840000005</v>
      </c>
      <c r="H1340" s="3">
        <f t="shared" si="41"/>
        <v>0.58999999985098839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413322.96</v>
      </c>
      <c r="D1341" s="2">
        <f>BILANCA!E338</f>
        <v>519305.67</v>
      </c>
      <c r="E1341" s="2">
        <v>0</v>
      </c>
      <c r="F1341" s="2">
        <v>0</v>
      </c>
      <c r="G1341" s="3">
        <f t="shared" si="52"/>
        <v>480590.25329999998</v>
      </c>
      <c r="H1341" s="3">
        <f t="shared" si="41"/>
        <v>0.36999999999534339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963214.52</v>
      </c>
      <c r="D1342" s="2">
        <f>BILANCA!E339</f>
        <v>4313076.6900000004</v>
      </c>
      <c r="E1342" s="2">
        <v>0</v>
      </c>
      <c r="F1342" s="2">
        <v>0</v>
      </c>
      <c r="G1342" s="3">
        <f t="shared" si="52"/>
        <v>3183670.1428000005</v>
      </c>
      <c r="H1342" s="3">
        <f t="shared" si="41"/>
        <v>0.78999999957159162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14221510.359999999</v>
      </c>
      <c r="D1346" s="2">
        <f>BILANCA!E343</f>
        <v>23987873.460000001</v>
      </c>
      <c r="E1346" s="2">
        <v>0</v>
      </c>
      <c r="F1346" s="2">
        <v>0</v>
      </c>
      <c r="G1346" s="3">
        <f t="shared" si="52"/>
        <v>20898278.446079999</v>
      </c>
      <c r="H1346" s="3">
        <f t="shared" si="41"/>
        <v>0.82000000029802322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60894.93</v>
      </c>
      <c r="D1347" s="2">
        <f>BILANCA!E344</f>
        <v>16819.5</v>
      </c>
      <c r="E1347" s="2">
        <v>0</v>
      </c>
      <c r="F1347" s="2">
        <v>0</v>
      </c>
      <c r="G1347" s="3">
        <f t="shared" si="52"/>
        <v>31857.934410000002</v>
      </c>
      <c r="H1347" s="3">
        <f t="shared" si="41"/>
        <v>0.56999999999970896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118761.99</v>
      </c>
      <c r="D1370" s="2">
        <f>BILANCA!E367</f>
        <v>230318.86</v>
      </c>
      <c r="E1370" s="2">
        <v>0</v>
      </c>
      <c r="F1370" s="2">
        <v>0</v>
      </c>
      <c r="G1370" s="3">
        <f t="shared" si="57"/>
        <v>208583.89559999999</v>
      </c>
      <c r="H1370" s="3">
        <f t="shared" si="58"/>
        <v>0.15000000000873115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7995.06</v>
      </c>
      <c r="D1371" s="2">
        <f>BILANCA!E368</f>
        <v>14176.5</v>
      </c>
      <c r="E1371" s="2">
        <v>0</v>
      </c>
      <c r="F1371" s="2">
        <v>0</v>
      </c>
      <c r="G1371" s="3">
        <f t="shared" si="57"/>
        <v>13121.649659999999</v>
      </c>
      <c r="H1371" s="3">
        <f t="shared" si="58"/>
        <v>0.56000000000040018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130.91</v>
      </c>
      <c r="D1373" s="2">
        <f>BILANCA!E370</f>
        <v>6.12</v>
      </c>
      <c r="E1373" s="2">
        <v>0</v>
      </c>
      <c r="F1373" s="2">
        <v>0</v>
      </c>
      <c r="G1373" s="3">
        <f t="shared" si="59"/>
        <v>51.963449999999995</v>
      </c>
      <c r="H1373" s="3">
        <f t="shared" si="60"/>
        <v>0.21000000000000352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2704769.72</v>
      </c>
      <c r="D1374" s="2">
        <f>BILANCA!E371</f>
        <v>6403877.2300000004</v>
      </c>
      <c r="E1374" s="2">
        <v>0</v>
      </c>
      <c r="F1374" s="2">
        <v>0</v>
      </c>
      <c r="G1374" s="3">
        <f t="shared" si="59"/>
        <v>5646558.8015200002</v>
      </c>
      <c r="H1374" s="3">
        <f t="shared" si="60"/>
        <v>0.51000000024214387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67033.539999999994</v>
      </c>
      <c r="D1382" s="2">
        <f>BILANCA!E379</f>
        <v>75925.11</v>
      </c>
      <c r="E1382" s="2">
        <v>0</v>
      </c>
      <c r="F1382" s="2">
        <v>0</v>
      </c>
      <c r="G1382" s="3">
        <f t="shared" si="59"/>
        <v>81424.758719999998</v>
      </c>
      <c r="H1382" s="3">
        <f t="shared" si="60"/>
        <v>0.57000000000698492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5497.56</v>
      </c>
      <c r="D1383" s="2">
        <f>BILANCA!E380</f>
        <v>30040.61</v>
      </c>
      <c r="E1383" s="2">
        <v>0</v>
      </c>
      <c r="F1383" s="2">
        <v>0</v>
      </c>
      <c r="G1383" s="3">
        <f t="shared" si="59"/>
        <v>24460.88494</v>
      </c>
      <c r="H1383" s="3">
        <f t="shared" si="60"/>
        <v>0.82999999999901775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897929.35</v>
      </c>
      <c r="D1390" s="2">
        <f>BILANCA!E387</f>
        <v>1271595.8600000001</v>
      </c>
      <c r="E1390" s="2">
        <v>0</v>
      </c>
      <c r="F1390" s="2">
        <v>0</v>
      </c>
      <c r="G1390" s="3">
        <f t="shared" ref="G1390:G1399" si="61">B1390/1000*C1390+B1390/500*D1390</f>
        <v>1307626.0066</v>
      </c>
      <c r="H1390" s="3">
        <f t="shared" ref="H1390:H1399" si="62">ABS(C1390-ROUND(C1390,0))+ABS(D1390-ROUND(D1390,0))</f>
        <v>0.48999999987427145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5582225.1600000001</v>
      </c>
      <c r="D1392" s="2">
        <f>BILANCA!E389</f>
        <v>9240635.5600000005</v>
      </c>
      <c r="E1392" s="2">
        <v>0</v>
      </c>
      <c r="F1392" s="2">
        <v>0</v>
      </c>
      <c r="G1392" s="3">
        <f t="shared" si="61"/>
        <v>9192255.5789600015</v>
      </c>
      <c r="H1392" s="3">
        <f t="shared" si="62"/>
        <v>0.59999999962747097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48754763.93</v>
      </c>
      <c r="D1394" s="2">
        <f>BILANCA!E391</f>
        <v>59761336.539999999</v>
      </c>
      <c r="E1394" s="2">
        <v>0</v>
      </c>
      <c r="F1394" s="2">
        <v>0</v>
      </c>
      <c r="G1394" s="3">
        <f t="shared" si="61"/>
        <v>64618535.811839998</v>
      </c>
      <c r="H1394" s="3">
        <f t="shared" si="62"/>
        <v>0.5300000011920929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51171071.43</v>
      </c>
      <c r="E1399" s="2">
        <v>0</v>
      </c>
      <c r="F1399" s="2">
        <v>0</v>
      </c>
      <c r="G1399" s="3">
        <f t="shared" si="61"/>
        <v>39811093.57254</v>
      </c>
      <c r="H1399" s="3">
        <f t="shared" si="62"/>
        <v>0.42999999970197678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1671366.37</v>
      </c>
      <c r="D1400" s="14">
        <f>BILANCA!E397</f>
        <v>2352611.5099999998</v>
      </c>
      <c r="E1400" s="14">
        <v>0</v>
      </c>
      <c r="F1400" s="14">
        <v>0</v>
      </c>
      <c r="G1400" s="15">
        <f t="shared" si="52"/>
        <v>2486869.8621</v>
      </c>
      <c r="H1400" s="15">
        <f t="shared" si="41"/>
        <v>0.86000000033527613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6998755.1400000006</v>
      </c>
      <c r="D1401" s="7">
        <f>'RAS-funkcijski'!E5</f>
        <v>10443695.889999999</v>
      </c>
      <c r="E1401" s="7">
        <v>0</v>
      </c>
      <c r="F1401" s="7">
        <v>0</v>
      </c>
      <c r="G1401" s="8">
        <f t="shared" si="52"/>
        <v>27886.146919999999</v>
      </c>
      <c r="H1401" s="8">
        <f t="shared" si="41"/>
        <v>0.25000000186264515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6420767.1200000001</v>
      </c>
      <c r="D1402" s="2">
        <f>'RAS-funkcijski'!E6</f>
        <v>10082451.539999999</v>
      </c>
      <c r="E1402" s="2">
        <v>0</v>
      </c>
      <c r="F1402" s="2">
        <v>0</v>
      </c>
      <c r="G1402" s="3">
        <f t="shared" si="52"/>
        <v>53171.340400000001</v>
      </c>
      <c r="H1402" s="3">
        <f t="shared" si="41"/>
        <v>0.58000000100582838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6420767.1200000001</v>
      </c>
      <c r="D1403" s="2">
        <f>'RAS-funkcijski'!E7</f>
        <v>10082451.539999999</v>
      </c>
      <c r="E1403" s="2">
        <v>0</v>
      </c>
      <c r="F1403" s="2">
        <v>0</v>
      </c>
      <c r="G1403" s="3">
        <f t="shared" si="52"/>
        <v>79757.010599999994</v>
      </c>
      <c r="H1403" s="3">
        <f t="shared" si="41"/>
        <v>0.58000000100582838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29655.32</v>
      </c>
      <c r="D1409" s="2">
        <f>'RAS-funkcijski'!E13</f>
        <v>104299.35</v>
      </c>
      <c r="E1409" s="2">
        <v>0</v>
      </c>
      <c r="F1409" s="2">
        <v>0</v>
      </c>
      <c r="G1409" s="3">
        <f t="shared" si="52"/>
        <v>2144.2861800000001</v>
      </c>
      <c r="H1409" s="3">
        <f t="shared" si="41"/>
        <v>0.67000000000552973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29655.32</v>
      </c>
      <c r="D1412" s="2">
        <f>'RAS-funkcijski'!E16</f>
        <v>104299.35</v>
      </c>
      <c r="E1412" s="2">
        <v>0</v>
      </c>
      <c r="F1412" s="2">
        <v>0</v>
      </c>
      <c r="G1412" s="3">
        <f t="shared" si="52"/>
        <v>2859.0482400000001</v>
      </c>
      <c r="H1412" s="3">
        <f t="shared" si="41"/>
        <v>0.67000000000552973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548332.69999999995</v>
      </c>
      <c r="D1415" s="2">
        <f>'RAS-funkcijski'!E19</f>
        <v>256945</v>
      </c>
      <c r="E1415" s="2">
        <v>0</v>
      </c>
      <c r="F1415" s="2">
        <v>0</v>
      </c>
      <c r="G1415" s="3">
        <f t="shared" si="52"/>
        <v>15933.340499999998</v>
      </c>
      <c r="H1415" s="3">
        <f t="shared" si="41"/>
        <v>0.30000000004656613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3437624.85</v>
      </c>
      <c r="D1424" s="2">
        <f>'RAS-funkcijski'!E28</f>
        <v>3857223.46</v>
      </c>
      <c r="E1424" s="2">
        <v>0</v>
      </c>
      <c r="F1424" s="2">
        <v>0</v>
      </c>
      <c r="G1424" s="3">
        <f t="shared" si="52"/>
        <v>267649.72248</v>
      </c>
      <c r="H1424" s="3">
        <f t="shared" si="41"/>
        <v>0.60999999986961484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2928333.15</v>
      </c>
      <c r="D1426" s="2">
        <f>'RAS-funkcijski'!E30</f>
        <v>3668495.4</v>
      </c>
      <c r="E1426" s="2">
        <v>0</v>
      </c>
      <c r="F1426" s="2">
        <v>0</v>
      </c>
      <c r="G1426" s="3">
        <f t="shared" si="52"/>
        <v>266898.4227</v>
      </c>
      <c r="H1426" s="3">
        <f t="shared" si="41"/>
        <v>0.54999999981373549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509291.7</v>
      </c>
      <c r="D1430" s="2">
        <f>'RAS-funkcijski'!E34</f>
        <v>188728.06</v>
      </c>
      <c r="E1430" s="2">
        <v>0</v>
      </c>
      <c r="F1430" s="2">
        <v>0</v>
      </c>
      <c r="G1430" s="3">
        <f t="shared" si="52"/>
        <v>26602.434600000001</v>
      </c>
      <c r="H1430" s="3">
        <f t="shared" si="41"/>
        <v>0.35999999998603016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9186876.4800000004</v>
      </c>
      <c r="D1431" s="2">
        <f>'RAS-funkcijski'!E35</f>
        <v>11882255</v>
      </c>
      <c r="E1431" s="2">
        <v>0</v>
      </c>
      <c r="F1431" s="2">
        <v>0</v>
      </c>
      <c r="G1431" s="3">
        <f t="shared" si="52"/>
        <v>1021492.9808799999</v>
      </c>
      <c r="H1431" s="3">
        <f t="shared" si="41"/>
        <v>0.48000000044703484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165952.23000000001</v>
      </c>
      <c r="D1435" s="2">
        <f>'RAS-funkcijski'!E39</f>
        <v>179833.74</v>
      </c>
      <c r="E1435" s="2">
        <v>0</v>
      </c>
      <c r="F1435" s="2">
        <v>0</v>
      </c>
      <c r="G1435" s="3">
        <f t="shared" si="52"/>
        <v>18396.689850000002</v>
      </c>
      <c r="H1435" s="3">
        <f t="shared" si="41"/>
        <v>0.4900000000197906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165952.23000000001</v>
      </c>
      <c r="D1436" s="2">
        <f>'RAS-funkcijski'!E40</f>
        <v>179833.74</v>
      </c>
      <c r="E1436" s="2">
        <v>0</v>
      </c>
      <c r="F1436" s="2">
        <v>0</v>
      </c>
      <c r="G1436" s="3">
        <f t="shared" si="52"/>
        <v>18922.309559999998</v>
      </c>
      <c r="H1436" s="3">
        <f t="shared" si="41"/>
        <v>0.4900000000197906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5867384.5199999996</v>
      </c>
      <c r="D1450" s="2">
        <f>'RAS-funkcijski'!E54</f>
        <v>7781683.8099999996</v>
      </c>
      <c r="E1450" s="2">
        <v>0</v>
      </c>
      <c r="F1450" s="2">
        <v>0</v>
      </c>
      <c r="G1450" s="3">
        <f t="shared" si="52"/>
        <v>1071537.6070000001</v>
      </c>
      <c r="H1450" s="3">
        <f t="shared" si="63"/>
        <v>0.67000000085681677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5867384.5199999996</v>
      </c>
      <c r="D1451" s="2">
        <f>'RAS-funkcijski'!E55</f>
        <v>7781683.8099999996</v>
      </c>
      <c r="E1451" s="2">
        <v>0</v>
      </c>
      <c r="F1451" s="2">
        <v>0</v>
      </c>
      <c r="G1451" s="3">
        <f t="shared" si="52"/>
        <v>1092968.3591399998</v>
      </c>
      <c r="H1451" s="3">
        <f t="shared" si="63"/>
        <v>0.67000000085681677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2463748.66</v>
      </c>
      <c r="D1457" s="2">
        <f>'RAS-funkcijski'!E61</f>
        <v>3205670.32</v>
      </c>
      <c r="E1457" s="2">
        <v>0</v>
      </c>
      <c r="F1457" s="2">
        <v>0</v>
      </c>
      <c r="G1457" s="3">
        <f t="shared" si="52"/>
        <v>505880.09010000003</v>
      </c>
      <c r="H1457" s="3">
        <f t="shared" si="63"/>
        <v>0.65999999968335032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2463748.66</v>
      </c>
      <c r="D1460" s="2">
        <f>'RAS-funkcijski'!E64</f>
        <v>3205670.32</v>
      </c>
      <c r="E1460" s="2">
        <v>0</v>
      </c>
      <c r="F1460" s="2">
        <v>0</v>
      </c>
      <c r="G1460" s="3">
        <f t="shared" si="52"/>
        <v>532505.35800000001</v>
      </c>
      <c r="H1460" s="3">
        <f t="shared" si="63"/>
        <v>0.65999999968335032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620277.02</v>
      </c>
      <c r="D1462" s="2">
        <f>'RAS-funkcijski'!E66</f>
        <v>715067.13</v>
      </c>
      <c r="E1462" s="2">
        <v>0</v>
      </c>
      <c r="F1462" s="2">
        <v>0</v>
      </c>
      <c r="G1462" s="3">
        <f t="shared" si="52"/>
        <v>127125.49936000002</v>
      </c>
      <c r="H1462" s="3">
        <f t="shared" si="63"/>
        <v>0.15000000002328306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620277.02</v>
      </c>
      <c r="D1468" s="2">
        <f>'RAS-funkcijski'!E72</f>
        <v>715067.13</v>
      </c>
      <c r="E1468" s="2">
        <v>0</v>
      </c>
      <c r="F1468" s="2">
        <v>0</v>
      </c>
      <c r="G1468" s="3">
        <f t="shared" si="52"/>
        <v>139427.96704000002</v>
      </c>
      <c r="H1468" s="3">
        <f t="shared" si="63"/>
        <v>0.15000000002328306</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69514.05</v>
      </c>
      <c r="D1470" s="2">
        <f>'RAS-funkcijski'!E74</f>
        <v>0</v>
      </c>
      <c r="E1470" s="2">
        <v>0</v>
      </c>
      <c r="F1470" s="2">
        <v>0</v>
      </c>
      <c r="G1470" s="3">
        <f t="shared" si="52"/>
        <v>4865.9835000000003</v>
      </c>
      <c r="H1470" s="3">
        <f t="shared" si="63"/>
        <v>5.0000000002910383E-2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2844815.4699999997</v>
      </c>
      <c r="D1471" s="2">
        <f>'RAS-funkcijski'!E75</f>
        <v>2368167.21</v>
      </c>
      <c r="E1471" s="2">
        <v>0</v>
      </c>
      <c r="F1471" s="2">
        <v>0</v>
      </c>
      <c r="G1471" s="3">
        <f t="shared" si="52"/>
        <v>538261.64218999993</v>
      </c>
      <c r="H1471" s="3">
        <f t="shared" si="63"/>
        <v>0.67999999970197678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406168.64</v>
      </c>
      <c r="D1472" s="2">
        <f>'RAS-funkcijski'!E76</f>
        <v>918310.08</v>
      </c>
      <c r="E1472" s="2">
        <v>0</v>
      </c>
      <c r="F1472" s="2">
        <v>0</v>
      </c>
      <c r="G1472" s="3">
        <f t="shared" si="52"/>
        <v>161480.79359999998</v>
      </c>
      <c r="H1472" s="3">
        <f t="shared" si="63"/>
        <v>0.43999999994412065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818805.24</v>
      </c>
      <c r="D1473" s="2">
        <f>'RAS-funkcijski'!E77</f>
        <v>867668.7</v>
      </c>
      <c r="E1473" s="2">
        <v>0</v>
      </c>
      <c r="F1473" s="2">
        <v>0</v>
      </c>
      <c r="G1473" s="3">
        <f t="shared" si="52"/>
        <v>186452.41271999996</v>
      </c>
      <c r="H1473" s="3">
        <f t="shared" si="63"/>
        <v>0.5400000000372529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451236.35</v>
      </c>
      <c r="D1474" s="2">
        <f>'RAS-funkcijski'!E78</f>
        <v>0</v>
      </c>
      <c r="E1474" s="2">
        <v>0</v>
      </c>
      <c r="F1474" s="2">
        <v>0</v>
      </c>
      <c r="G1474" s="3">
        <f t="shared" si="52"/>
        <v>33391.489899999993</v>
      </c>
      <c r="H1474" s="3">
        <f t="shared" si="63"/>
        <v>0.34999999997671694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664552.94999999995</v>
      </c>
      <c r="D1475" s="2">
        <f>'RAS-funkcijski'!E79</f>
        <v>0</v>
      </c>
      <c r="E1475" s="2">
        <v>0</v>
      </c>
      <c r="F1475" s="2">
        <v>0</v>
      </c>
      <c r="G1475" s="3">
        <f t="shared" si="52"/>
        <v>49841.471249999995</v>
      </c>
      <c r="H1475" s="3">
        <f t="shared" si="63"/>
        <v>5.0000000046566129E-2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204581.94</v>
      </c>
      <c r="D1476" s="2">
        <f>'RAS-funkcijski'!E80</f>
        <v>37338</v>
      </c>
      <c r="E1476" s="2">
        <v>0</v>
      </c>
      <c r="F1476" s="2">
        <v>0</v>
      </c>
      <c r="G1476" s="3">
        <f t="shared" si="52"/>
        <v>21223.603439999999</v>
      </c>
      <c r="H1476" s="3">
        <f t="shared" si="63"/>
        <v>5.9999999997671694E-2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299470.34999999998</v>
      </c>
      <c r="D1477" s="2">
        <f>'RAS-funkcijski'!E81</f>
        <v>544850.43000000005</v>
      </c>
      <c r="E1477" s="2">
        <v>0</v>
      </c>
      <c r="F1477" s="2">
        <v>0</v>
      </c>
      <c r="G1477" s="3">
        <f t="shared" si="52"/>
        <v>106966.18317</v>
      </c>
      <c r="H1477" s="3">
        <f t="shared" si="63"/>
        <v>0.78000000002793968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13418035.109999999</v>
      </c>
      <c r="D1478" s="2">
        <f>'RAS-funkcijski'!E82</f>
        <v>22062279.200000003</v>
      </c>
      <c r="E1478" s="2">
        <v>0</v>
      </c>
      <c r="F1478" s="2">
        <v>0</v>
      </c>
      <c r="G1478" s="3">
        <f t="shared" si="52"/>
        <v>4488322.2937799999</v>
      </c>
      <c r="H1478" s="3">
        <f t="shared" si="63"/>
        <v>0.31000000238418579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5441834.8600000003</v>
      </c>
      <c r="D1479" s="2">
        <f>'RAS-funkcijski'!E83</f>
        <v>6137378.6299999999</v>
      </c>
      <c r="E1479" s="2">
        <v>0</v>
      </c>
      <c r="F1479" s="2">
        <v>0</v>
      </c>
      <c r="G1479" s="3">
        <f t="shared" si="52"/>
        <v>1399610.7774800002</v>
      </c>
      <c r="H1479" s="3">
        <f t="shared" si="63"/>
        <v>0.50999999977648258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4833908.55</v>
      </c>
      <c r="D1480" s="2">
        <f>'RAS-funkcijski'!E84</f>
        <v>12006357.26</v>
      </c>
      <c r="E1480" s="2">
        <v>0</v>
      </c>
      <c r="F1480" s="2">
        <v>0</v>
      </c>
      <c r="G1480" s="3">
        <f t="shared" si="52"/>
        <v>2307729.8456000001</v>
      </c>
      <c r="H1480" s="3">
        <f t="shared" si="63"/>
        <v>0.7099999999627471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664997.79</v>
      </c>
      <c r="D1482" s="2">
        <f>'RAS-funkcijski'!E86</f>
        <v>421096.35</v>
      </c>
      <c r="E1482" s="2">
        <v>0</v>
      </c>
      <c r="F1482" s="2">
        <v>0</v>
      </c>
      <c r="G1482" s="3">
        <f t="shared" si="52"/>
        <v>123589.62018</v>
      </c>
      <c r="H1482" s="3">
        <f t="shared" si="63"/>
        <v>0.55999999993946403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2477293.91</v>
      </c>
      <c r="D1484" s="2">
        <f>'RAS-funkcijski'!E88</f>
        <v>3497446.96</v>
      </c>
      <c r="E1484" s="2">
        <v>0</v>
      </c>
      <c r="F1484" s="2">
        <v>0</v>
      </c>
      <c r="G1484" s="3">
        <f t="shared" si="52"/>
        <v>795663.77772000013</v>
      </c>
      <c r="H1484" s="3">
        <f t="shared" si="63"/>
        <v>0.12999999988824129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149589.07</v>
      </c>
      <c r="D1485" s="2">
        <f>'RAS-funkcijski'!E89</f>
        <v>181900</v>
      </c>
      <c r="E1485" s="2">
        <v>0</v>
      </c>
      <c r="F1485" s="2">
        <v>0</v>
      </c>
      <c r="G1485" s="3">
        <f t="shared" si="52"/>
        <v>43638.070950000008</v>
      </c>
      <c r="H1485" s="3">
        <f t="shared" si="63"/>
        <v>7.0000000006984919E-2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149589.07</v>
      </c>
      <c r="D1502" s="2">
        <f>'RAS-funkcijski'!E106</f>
        <v>181900</v>
      </c>
      <c r="E1502" s="2">
        <v>0</v>
      </c>
      <c r="F1502" s="2">
        <v>0</v>
      </c>
      <c r="G1502" s="3">
        <f t="shared" si="52"/>
        <v>52365.685140000001</v>
      </c>
      <c r="H1502" s="3">
        <f t="shared" si="63"/>
        <v>7.0000000006984919E-2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9834543.3800000008</v>
      </c>
      <c r="D1503" s="2">
        <f>'RAS-funkcijski'!E107</f>
        <v>12644329.940000001</v>
      </c>
      <c r="E1503" s="2">
        <v>0</v>
      </c>
      <c r="F1503" s="2">
        <v>0</v>
      </c>
      <c r="G1503" s="3">
        <f t="shared" si="52"/>
        <v>3617689.9357799999</v>
      </c>
      <c r="H1503" s="3">
        <f t="shared" si="63"/>
        <v>0.43999999947845936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4758974.4000000004</v>
      </c>
      <c r="D1504" s="2">
        <f>'RAS-funkcijski'!E108</f>
        <v>6230333.9800000004</v>
      </c>
      <c r="E1504" s="2">
        <v>0</v>
      </c>
      <c r="F1504" s="2">
        <v>0</v>
      </c>
      <c r="G1504" s="3">
        <f t="shared" si="52"/>
        <v>1790842.80544</v>
      </c>
      <c r="H1504" s="3">
        <f t="shared" si="63"/>
        <v>0.41999999992549419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5075568.9800000004</v>
      </c>
      <c r="D1505" s="2">
        <f>'RAS-funkcijski'!E109</f>
        <v>6413995.96</v>
      </c>
      <c r="E1505" s="2">
        <v>0</v>
      </c>
      <c r="F1505" s="2">
        <v>0</v>
      </c>
      <c r="G1505" s="3">
        <f t="shared" si="52"/>
        <v>1879873.8944999999</v>
      </c>
      <c r="H1505" s="3">
        <f t="shared" si="63"/>
        <v>5.9999999590218067E-2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29573601.580000006</v>
      </c>
      <c r="D1510" s="2">
        <f>'RAS-funkcijski'!E114</f>
        <v>44019603.82</v>
      </c>
      <c r="E1510" s="2">
        <v>0</v>
      </c>
      <c r="F1510" s="2">
        <v>0</v>
      </c>
      <c r="G1510" s="3">
        <f t="shared" si="52"/>
        <v>12937409.014200002</v>
      </c>
      <c r="H1510" s="3">
        <f t="shared" si="63"/>
        <v>0.59999999403953552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28206684.480000004</v>
      </c>
      <c r="D1511" s="2">
        <f>'RAS-funkcijski'!E115</f>
        <v>41419147.649999999</v>
      </c>
      <c r="E1511" s="2">
        <v>0</v>
      </c>
      <c r="F1511" s="2">
        <v>0</v>
      </c>
      <c r="G1511" s="3">
        <f t="shared" si="52"/>
        <v>12325992.755580001</v>
      </c>
      <c r="H1511" s="3">
        <f t="shared" si="63"/>
        <v>0.83000000566244125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9377005.2200000007</v>
      </c>
      <c r="D1512" s="2">
        <f>'RAS-funkcijski'!E116</f>
        <v>17278719.16</v>
      </c>
      <c r="E1512" s="2">
        <v>0</v>
      </c>
      <c r="F1512" s="2">
        <v>0</v>
      </c>
      <c r="G1512" s="3">
        <f t="shared" si="52"/>
        <v>4920657.6764799999</v>
      </c>
      <c r="H1512" s="3">
        <f t="shared" si="63"/>
        <v>0.38000000081956387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18829679.260000002</v>
      </c>
      <c r="D1513" s="2">
        <f>'RAS-funkcijski'!E117</f>
        <v>24140428.489999998</v>
      </c>
      <c r="E1513" s="2">
        <v>0</v>
      </c>
      <c r="F1513" s="2">
        <v>0</v>
      </c>
      <c r="G1513" s="3">
        <f t="shared" si="52"/>
        <v>7583490.5951199997</v>
      </c>
      <c r="H1513" s="3">
        <f t="shared" si="6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42155.61</v>
      </c>
      <c r="D1521" s="2">
        <f>'RAS-funkcijski'!E125</f>
        <v>0</v>
      </c>
      <c r="E1521" s="2">
        <v>0</v>
      </c>
      <c r="F1521" s="2">
        <v>0</v>
      </c>
      <c r="G1521" s="3">
        <f t="shared" si="52"/>
        <v>5100.82881</v>
      </c>
      <c r="H1521" s="3">
        <f t="shared" si="63"/>
        <v>0.38999999999941792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1078648.7</v>
      </c>
      <c r="D1522" s="2">
        <f>'RAS-funkcijski'!E126</f>
        <v>2332882.33</v>
      </c>
      <c r="E1522" s="2">
        <v>0</v>
      </c>
      <c r="F1522" s="2">
        <v>0</v>
      </c>
      <c r="G1522" s="3">
        <f t="shared" si="52"/>
        <v>700818.42992000002</v>
      </c>
      <c r="H1522" s="3">
        <f t="shared" si="63"/>
        <v>0.63000000012107193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15650</v>
      </c>
      <c r="D1523" s="2">
        <f>'RAS-funkcijski'!E127</f>
        <v>15650</v>
      </c>
      <c r="E1523" s="2">
        <v>0</v>
      </c>
      <c r="F1523" s="2">
        <v>0</v>
      </c>
      <c r="G1523" s="3">
        <f t="shared" si="52"/>
        <v>5774.85</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230462.79</v>
      </c>
      <c r="D1524" s="2">
        <f>'RAS-funkcijski'!E128</f>
        <v>251923.84</v>
      </c>
      <c r="E1524" s="2">
        <v>0</v>
      </c>
      <c r="F1524" s="2">
        <v>0</v>
      </c>
      <c r="G1524" s="3">
        <f t="shared" si="52"/>
        <v>91054.49828</v>
      </c>
      <c r="H1524" s="3">
        <f t="shared" si="63"/>
        <v>0.36999999999534339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1097626.58</v>
      </c>
      <c r="D1525" s="2">
        <f>'RAS-funkcijski'!E129</f>
        <v>1198609.3700000001</v>
      </c>
      <c r="E1525" s="2">
        <v>0</v>
      </c>
      <c r="F1525" s="2">
        <v>0</v>
      </c>
      <c r="G1525" s="3">
        <f t="shared" si="52"/>
        <v>436855.66500000004</v>
      </c>
      <c r="H1525" s="3">
        <f t="shared" si="63"/>
        <v>0.7900000000372529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425661.03</v>
      </c>
      <c r="D1529" s="2">
        <f>'RAS-funkcijski'!E133</f>
        <v>347513.86</v>
      </c>
      <c r="E1529" s="2">
        <v>0</v>
      </c>
      <c r="F1529" s="2">
        <v>0</v>
      </c>
      <c r="G1529" s="3">
        <f t="shared" si="52"/>
        <v>144568.84875</v>
      </c>
      <c r="H1529" s="3">
        <f t="shared" si="63"/>
        <v>0.17000000004190952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130642.81</v>
      </c>
      <c r="D1531" s="2">
        <f>'RAS-funkcijski'!E135</f>
        <v>140448.87</v>
      </c>
      <c r="E1531" s="2">
        <v>0</v>
      </c>
      <c r="F1531" s="2">
        <v>0</v>
      </c>
      <c r="G1531" s="3">
        <f t="shared" si="52"/>
        <v>53911.81205</v>
      </c>
      <c r="H1531" s="3">
        <f t="shared" si="63"/>
        <v>0.32000000000698492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327024.38</v>
      </c>
      <c r="D1533" s="2">
        <f>'RAS-funkcijski'!E137</f>
        <v>306588.59999999998</v>
      </c>
      <c r="E1533" s="2">
        <v>0</v>
      </c>
      <c r="F1533" s="2">
        <v>0</v>
      </c>
      <c r="G1533" s="3">
        <f t="shared" si="52"/>
        <v>125046.81014</v>
      </c>
      <c r="H1533" s="3">
        <f t="shared" si="63"/>
        <v>0.78000000002793968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91024.88</v>
      </c>
      <c r="D1534" s="2">
        <f>'RAS-funkcijski'!E138</f>
        <v>174958.17</v>
      </c>
      <c r="E1534" s="2">
        <v>0</v>
      </c>
      <c r="F1534" s="2">
        <v>0</v>
      </c>
      <c r="G1534" s="3">
        <f t="shared" si="52"/>
        <v>59086.123480000009</v>
      </c>
      <c r="H1534" s="3">
        <f t="shared" si="63"/>
        <v>0.29000000000814907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123273.48</v>
      </c>
      <c r="D1536" s="2">
        <f>'RAS-funkcijski'!E140</f>
        <v>229099.87</v>
      </c>
      <c r="E1536" s="2">
        <v>0</v>
      </c>
      <c r="F1536" s="2">
        <v>0</v>
      </c>
      <c r="G1536" s="3">
        <f t="shared" si="52"/>
        <v>79080.357920000009</v>
      </c>
      <c r="H1536" s="3">
        <f t="shared" si="63"/>
        <v>0.61000000000058208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76541467.660000011</v>
      </c>
      <c r="D1537" s="14">
        <f>'RAS-funkcijski'!E141</f>
        <v>108658063.89000002</v>
      </c>
      <c r="E1537" s="14">
        <v>0</v>
      </c>
      <c r="F1537" s="14">
        <v>0</v>
      </c>
      <c r="G1537" s="15">
        <f t="shared" si="52"/>
        <v>40258490.575280011</v>
      </c>
      <c r="H1537" s="15">
        <f t="shared" si="63"/>
        <v>0.44999997317790985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7647676.7800000003</v>
      </c>
      <c r="D1538" s="7">
        <f>'P-VRIO'!E5</f>
        <v>17886473.379999999</v>
      </c>
      <c r="E1538" s="7">
        <v>0</v>
      </c>
      <c r="F1538" s="7">
        <v>0</v>
      </c>
      <c r="G1538" s="8">
        <f t="shared" si="52"/>
        <v>43420.623540000001</v>
      </c>
      <c r="H1538" s="8">
        <f t="shared" si="63"/>
        <v>0.5999999986961484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888.9</v>
      </c>
      <c r="D1539" s="2">
        <f>'P-VRIO'!E6</f>
        <v>12491317.699999999</v>
      </c>
      <c r="E1539" s="2">
        <v>0</v>
      </c>
      <c r="F1539" s="2">
        <v>0</v>
      </c>
      <c r="G1539" s="3">
        <f t="shared" si="52"/>
        <v>49967.048600000002</v>
      </c>
      <c r="H1539" s="3">
        <f t="shared" si="63"/>
        <v>0.4000000007450808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888.9</v>
      </c>
      <c r="D1540" s="2">
        <f>'P-VRIO'!E7</f>
        <v>12491317.699999999</v>
      </c>
      <c r="E1540" s="2">
        <v>0</v>
      </c>
      <c r="F1540" s="2">
        <v>0</v>
      </c>
      <c r="G1540" s="3">
        <f t="shared" si="52"/>
        <v>74950.572899999999</v>
      </c>
      <c r="H1540" s="3">
        <f t="shared" si="63"/>
        <v>0.4000000007450808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11334460.07</v>
      </c>
      <c r="E1541" s="2">
        <v>0</v>
      </c>
      <c r="F1541" s="2">
        <v>0</v>
      </c>
      <c r="G1541" s="3">
        <f t="shared" si="52"/>
        <v>90675.680560000008</v>
      </c>
      <c r="H1541" s="3">
        <f t="shared" si="63"/>
        <v>7.0000000298023224E-2</v>
      </c>
      <c r="I1541" s="11">
        <f t="shared" ref="I1541:I1546" si="64">G1541*H1541</f>
        <v>6347.2976662234596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888.9</v>
      </c>
      <c r="D1542" s="2">
        <f>'P-VRIO'!E9</f>
        <v>1056792.3400000001</v>
      </c>
      <c r="E1542" s="2">
        <v>0</v>
      </c>
      <c r="F1542" s="2">
        <v>0</v>
      </c>
      <c r="G1542" s="3">
        <f t="shared" si="52"/>
        <v>10572.367900000001</v>
      </c>
      <c r="H1542" s="3">
        <f t="shared" si="63"/>
        <v>0.44000000008384177</v>
      </c>
      <c r="I1542" s="11">
        <f t="shared" si="64"/>
        <v>4651.8418768864067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100065.29</v>
      </c>
      <c r="E1546" s="2">
        <v>0</v>
      </c>
      <c r="F1546" s="2">
        <v>0</v>
      </c>
      <c r="G1546" s="3">
        <f t="shared" si="52"/>
        <v>1801.1752199999999</v>
      </c>
      <c r="H1546" s="3">
        <f t="shared" si="63"/>
        <v>0.28999999999359716</v>
      </c>
      <c r="I1546" s="11">
        <f t="shared" si="64"/>
        <v>522.34081378846736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7646787.8799999999</v>
      </c>
      <c r="D1555" s="2">
        <f>'P-VRIO'!E22</f>
        <v>5395155.6799999997</v>
      </c>
      <c r="E1555" s="2">
        <v>0</v>
      </c>
      <c r="F1555" s="2">
        <v>0</v>
      </c>
      <c r="G1555" s="3">
        <f t="shared" si="52"/>
        <v>331867.78631999996</v>
      </c>
      <c r="H1555" s="3">
        <f t="shared" si="63"/>
        <v>0.44000000040978193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7646787.8799999999</v>
      </c>
      <c r="D1556" s="2">
        <f>'P-VRIO'!E23</f>
        <v>4438036.04</v>
      </c>
      <c r="E1556" s="2">
        <v>0</v>
      </c>
      <c r="F1556" s="2">
        <v>0</v>
      </c>
      <c r="G1556" s="3">
        <f t="shared" si="52"/>
        <v>313934.33924</v>
      </c>
      <c r="H1556" s="3">
        <f t="shared" si="63"/>
        <v>0.16000000014901161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4877129.72</v>
      </c>
      <c r="D1557" s="2">
        <f>'P-VRIO'!E24</f>
        <v>2221702.58</v>
      </c>
      <c r="E1557" s="2">
        <v>0</v>
      </c>
      <c r="F1557" s="2">
        <v>0</v>
      </c>
      <c r="G1557" s="3">
        <f t="shared" si="52"/>
        <v>186410.69760000001</v>
      </c>
      <c r="H1557" s="3">
        <f t="shared" si="63"/>
        <v>0.70000000018626451</v>
      </c>
      <c r="I1557" s="11">
        <f t="shared" ref="I1557:I1562" si="66">G1557*H1557</f>
        <v>130487.4883547217</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2769658.16</v>
      </c>
      <c r="D1558" s="2">
        <f>'P-VRIO'!E25</f>
        <v>2180145.2799999998</v>
      </c>
      <c r="E1558" s="2">
        <v>0</v>
      </c>
      <c r="F1558" s="2">
        <v>0</v>
      </c>
      <c r="G1558" s="3">
        <f t="shared" si="52"/>
        <v>149728.92311999999</v>
      </c>
      <c r="H1558" s="3">
        <f t="shared" si="63"/>
        <v>0.43999999994412065</v>
      </c>
      <c r="I1558" s="11">
        <f t="shared" si="66"/>
        <v>65880.726164433247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227.32</v>
      </c>
      <c r="E1560" s="2">
        <v>0</v>
      </c>
      <c r="F1560" s="2">
        <v>0</v>
      </c>
      <c r="G1560" s="3">
        <f t="shared" si="52"/>
        <v>10.456719999999999</v>
      </c>
      <c r="H1560" s="3">
        <f t="shared" si="63"/>
        <v>0.31999999999999318</v>
      </c>
      <c r="I1560" s="11">
        <f t="shared" si="66"/>
        <v>3.3461503999999285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35960.86</v>
      </c>
      <c r="E1562" s="2">
        <v>0</v>
      </c>
      <c r="F1562" s="2">
        <v>0</v>
      </c>
      <c r="G1562" s="3">
        <f t="shared" si="52"/>
        <v>1798.0430000000001</v>
      </c>
      <c r="H1562" s="3">
        <f t="shared" si="63"/>
        <v>0.13999999999941792</v>
      </c>
      <c r="I1562" s="11">
        <f t="shared" si="66"/>
        <v>251.7260199989534</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957119.64</v>
      </c>
      <c r="E1563" s="2">
        <v>0</v>
      </c>
      <c r="F1563" s="2">
        <v>0</v>
      </c>
      <c r="G1563" s="3">
        <f t="shared" si="52"/>
        <v>49770.221279999998</v>
      </c>
      <c r="H1563" s="3">
        <f t="shared" si="63"/>
        <v>0.35999999998603016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957119.64</v>
      </c>
      <c r="E1569" s="2">
        <v>0</v>
      </c>
      <c r="F1569" s="2">
        <v>0</v>
      </c>
      <c r="G1569" s="3">
        <f t="shared" si="52"/>
        <v>61255.65696</v>
      </c>
      <c r="H1569" s="3">
        <f t="shared" si="63"/>
        <v>0.35999999998603016</v>
      </c>
      <c r="I1569" s="11">
        <f t="shared" si="67"/>
        <v>22052.036504744268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24900274.510000002</v>
      </c>
      <c r="D1582" s="7"/>
      <c r="E1582" s="7">
        <v>0</v>
      </c>
      <c r="F1582" s="7">
        <v>0</v>
      </c>
      <c r="G1582" s="8">
        <f t="shared" ref="G1582:G1686" si="70">B1582/1000*C1582</f>
        <v>24900.274510000003</v>
      </c>
      <c r="H1582" s="8">
        <f t="shared" ref="H1582:H1686" si="71">ABS(C1582-ROUND(C1582,0))</f>
        <v>0.48999999836087227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135470978.53999999</v>
      </c>
      <c r="D1583" s="2">
        <v>0</v>
      </c>
      <c r="E1583" s="2">
        <v>0</v>
      </c>
      <c r="F1583" s="2">
        <v>0</v>
      </c>
      <c r="G1583" s="3">
        <f t="shared" si="70"/>
        <v>270941.95707999996</v>
      </c>
      <c r="H1583" s="3">
        <f t="shared" si="71"/>
        <v>0.46000000834465027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6614340.29</v>
      </c>
      <c r="D1584" s="2">
        <v>0</v>
      </c>
      <c r="E1584" s="2">
        <v>0</v>
      </c>
      <c r="F1584" s="2">
        <v>0</v>
      </c>
      <c r="G1584" s="3">
        <f t="shared" si="70"/>
        <v>19843.02087</v>
      </c>
      <c r="H1584" s="3">
        <f t="shared" si="71"/>
        <v>0.2900000000372529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85035059.899999991</v>
      </c>
      <c r="D1585" s="2">
        <v>0</v>
      </c>
      <c r="E1585" s="2">
        <v>0</v>
      </c>
      <c r="F1585" s="2">
        <v>0</v>
      </c>
      <c r="G1585" s="3">
        <f t="shared" si="70"/>
        <v>340140.23959999997</v>
      </c>
      <c r="H1585" s="3">
        <f t="shared" si="71"/>
        <v>0.10000000894069672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37327596.840000004</v>
      </c>
      <c r="D1586" s="2">
        <v>0</v>
      </c>
      <c r="E1586" s="2">
        <v>0</v>
      </c>
      <c r="F1586" s="2">
        <v>0</v>
      </c>
      <c r="G1586" s="3">
        <f t="shared" si="70"/>
        <v>186637.98420000004</v>
      </c>
      <c r="H1586" s="3">
        <f t="shared" si="71"/>
        <v>0.15999999642372131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22759284.190000001</v>
      </c>
      <c r="D1587" s="2">
        <v>0</v>
      </c>
      <c r="E1587" s="2">
        <v>0</v>
      </c>
      <c r="F1587" s="2">
        <v>0</v>
      </c>
      <c r="G1587" s="3">
        <f t="shared" si="70"/>
        <v>136555.70514000001</v>
      </c>
      <c r="H1587" s="3">
        <f t="shared" si="71"/>
        <v>0.19000000134110451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305284.78999999998</v>
      </c>
      <c r="D1588" s="2">
        <v>0</v>
      </c>
      <c r="E1588" s="2">
        <v>0</v>
      </c>
      <c r="F1588" s="2">
        <v>0</v>
      </c>
      <c r="G1588" s="3">
        <f t="shared" si="70"/>
        <v>2136.9935299999997</v>
      </c>
      <c r="H1588" s="3">
        <f t="shared" si="71"/>
        <v>0.21000000002095476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2081582.07</v>
      </c>
      <c r="D1589" s="2">
        <v>0</v>
      </c>
      <c r="E1589" s="2">
        <v>0</v>
      </c>
      <c r="F1589" s="2">
        <v>0</v>
      </c>
      <c r="G1589" s="3">
        <f t="shared" si="70"/>
        <v>16652.656559999999</v>
      </c>
      <c r="H1589" s="3">
        <f t="shared" si="71"/>
        <v>7.000000006519258E-2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1516457.38</v>
      </c>
      <c r="D1590" s="2">
        <v>0</v>
      </c>
      <c r="E1590" s="2">
        <v>0</v>
      </c>
      <c r="F1590" s="2">
        <v>0</v>
      </c>
      <c r="G1590" s="3">
        <f>B1590/1000*C1590</f>
        <v>13648.116419999998</v>
      </c>
      <c r="H1590" s="3">
        <f>ABS(C1590-ROUND(C1590,0))</f>
        <v>0.37999999988824129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1612250.98</v>
      </c>
      <c r="D1591" s="2">
        <v>0</v>
      </c>
      <c r="E1591" s="2">
        <v>0</v>
      </c>
      <c r="F1591" s="2">
        <v>0</v>
      </c>
      <c r="G1591" s="3">
        <f t="shared" si="70"/>
        <v>16122.5098</v>
      </c>
      <c r="H1591" s="3">
        <f t="shared" si="71"/>
        <v>2.0000000018626451E-2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5147960.8499999996</v>
      </c>
      <c r="D1592" s="2">
        <v>0</v>
      </c>
      <c r="E1592" s="2">
        <v>0</v>
      </c>
      <c r="F1592" s="2">
        <v>0</v>
      </c>
      <c r="G1592" s="3">
        <f t="shared" si="70"/>
        <v>56627.569349999991</v>
      </c>
      <c r="H1592" s="3">
        <f t="shared" si="71"/>
        <v>0.15000000037252903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14284642.800000001</v>
      </c>
      <c r="D1593" s="2">
        <v>0</v>
      </c>
      <c r="E1593" s="2">
        <v>0</v>
      </c>
      <c r="F1593" s="2">
        <v>0</v>
      </c>
      <c r="G1593" s="3">
        <f t="shared" si="70"/>
        <v>171415.71360000002</v>
      </c>
      <c r="H1593" s="3">
        <f t="shared" si="71"/>
        <v>0.19999999925494194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27817234.449999999</v>
      </c>
      <c r="D1594" s="2">
        <v>0</v>
      </c>
      <c r="E1594" s="2">
        <v>0</v>
      </c>
      <c r="F1594" s="2">
        <v>0</v>
      </c>
      <c r="G1594" s="3">
        <f t="shared" si="70"/>
        <v>361624.04784999997</v>
      </c>
      <c r="H1594" s="3">
        <f t="shared" si="71"/>
        <v>0.44999999925494194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11038584.949999999</v>
      </c>
      <c r="D1595" s="2">
        <v>0</v>
      </c>
      <c r="E1595" s="2">
        <v>0</v>
      </c>
      <c r="F1595" s="2">
        <v>0</v>
      </c>
      <c r="G1595" s="3">
        <f t="shared" si="70"/>
        <v>154540.1893</v>
      </c>
      <c r="H1595" s="3">
        <f t="shared" si="71"/>
        <v>5.000000074505806E-2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11038584.949999999</v>
      </c>
      <c r="D1599" s="2">
        <v>0</v>
      </c>
      <c r="E1599" s="2">
        <v>0</v>
      </c>
      <c r="F1599" s="2">
        <v>0</v>
      </c>
      <c r="G1599" s="3">
        <f t="shared" si="70"/>
        <v>198694.52909999999</v>
      </c>
      <c r="H1599" s="3">
        <f t="shared" si="71"/>
        <v>5.000000074505806E-2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4965758.95</v>
      </c>
      <c r="D1601" s="2">
        <v>0</v>
      </c>
      <c r="E1601" s="2">
        <v>0</v>
      </c>
      <c r="F1601" s="2">
        <v>0</v>
      </c>
      <c r="G1601" s="3">
        <f>B1601/1000*C1601</f>
        <v>99315.179000000004</v>
      </c>
      <c r="H1601" s="3">
        <f>ABS(C1601-ROUND(C1601,0))</f>
        <v>4.9999999813735485E-2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117487130.90999998</v>
      </c>
      <c r="D1602" s="2">
        <v>0</v>
      </c>
      <c r="E1602" s="2">
        <v>0</v>
      </c>
      <c r="F1602" s="2">
        <v>0</v>
      </c>
      <c r="G1602" s="3">
        <f t="shared" si="70"/>
        <v>2467229.7491099997</v>
      </c>
      <c r="H1602" s="3">
        <f t="shared" si="71"/>
        <v>9.000001847743988E-2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6500782.6799999997</v>
      </c>
      <c r="D1603" s="2">
        <v>0</v>
      </c>
      <c r="E1603" s="2">
        <v>0</v>
      </c>
      <c r="F1603" s="2">
        <v>0</v>
      </c>
      <c r="G1603" s="3">
        <f t="shared" si="70"/>
        <v>143017.21896</v>
      </c>
      <c r="H1603" s="3">
        <f t="shared" si="71"/>
        <v>0.32000000029802322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83374355.480000004</v>
      </c>
      <c r="D1604" s="2">
        <v>0</v>
      </c>
      <c r="E1604" s="2">
        <v>0</v>
      </c>
      <c r="F1604" s="2">
        <v>0</v>
      </c>
      <c r="G1604" s="3">
        <f t="shared" si="70"/>
        <v>1917610.17604</v>
      </c>
      <c r="H1604" s="3">
        <f t="shared" si="71"/>
        <v>0.48000000417232513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37057389.93</v>
      </c>
      <c r="D1605" s="2">
        <v>0</v>
      </c>
      <c r="E1605" s="2">
        <v>0</v>
      </c>
      <c r="F1605" s="2">
        <v>0</v>
      </c>
      <c r="G1605" s="3">
        <f t="shared" si="70"/>
        <v>889377.35832</v>
      </c>
      <c r="H1605" s="3">
        <f t="shared" si="71"/>
        <v>7.0000000298023224E-2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22216794.550000001</v>
      </c>
      <c r="D1606" s="2">
        <v>0</v>
      </c>
      <c r="E1606" s="2">
        <v>0</v>
      </c>
      <c r="F1606" s="2">
        <v>0</v>
      </c>
      <c r="G1606" s="3">
        <f t="shared" si="70"/>
        <v>555419.86375000002</v>
      </c>
      <c r="H1606" s="3">
        <f t="shared" si="71"/>
        <v>0.44999999925494194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602519</v>
      </c>
      <c r="D1607" s="2">
        <v>0</v>
      </c>
      <c r="E1607" s="2">
        <v>0</v>
      </c>
      <c r="F1607" s="2">
        <v>0</v>
      </c>
      <c r="G1607" s="3">
        <f t="shared" si="70"/>
        <v>15665.493999999999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2016599.24</v>
      </c>
      <c r="D1608" s="2">
        <v>0</v>
      </c>
      <c r="E1608" s="2">
        <v>0</v>
      </c>
      <c r="F1608" s="2">
        <v>0</v>
      </c>
      <c r="G1608" s="3">
        <f t="shared" si="70"/>
        <v>54448.179479999999</v>
      </c>
      <c r="H1608" s="3">
        <f t="shared" si="71"/>
        <v>0.23999999999068677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641591.57999999996</v>
      </c>
      <c r="D1609" s="2">
        <v>0</v>
      </c>
      <c r="E1609" s="2">
        <v>0</v>
      </c>
      <c r="F1609" s="2">
        <v>0</v>
      </c>
      <c r="G1609" s="3">
        <f>B1609/1000*C1609</f>
        <v>17964.56424</v>
      </c>
      <c r="H1609" s="3">
        <f>ABS(C1609-ROUND(C1609,0))</f>
        <v>0.42000000004190952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1604440.43</v>
      </c>
      <c r="D1610" s="2">
        <v>0</v>
      </c>
      <c r="E1610" s="2">
        <v>0</v>
      </c>
      <c r="F1610" s="2">
        <v>0</v>
      </c>
      <c r="G1610" s="3">
        <f t="shared" si="70"/>
        <v>46528.772470000004</v>
      </c>
      <c r="H1610" s="3">
        <f t="shared" si="71"/>
        <v>0.42999999993480742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5128962.78</v>
      </c>
      <c r="D1611" s="2">
        <v>0</v>
      </c>
      <c r="E1611" s="2">
        <v>0</v>
      </c>
      <c r="F1611" s="2">
        <v>0</v>
      </c>
      <c r="G1611" s="3">
        <f t="shared" si="70"/>
        <v>153868.88339999999</v>
      </c>
      <c r="H1611" s="3">
        <f t="shared" si="71"/>
        <v>0.21999999973922968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14106057.970000001</v>
      </c>
      <c r="D1612" s="2">
        <v>0</v>
      </c>
      <c r="E1612" s="2">
        <v>0</v>
      </c>
      <c r="F1612" s="2">
        <v>0</v>
      </c>
      <c r="G1612" s="3">
        <f t="shared" si="70"/>
        <v>437287.79707000003</v>
      </c>
      <c r="H1612" s="3">
        <f t="shared" si="71"/>
        <v>2.9999999329447746E-2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24361389.57</v>
      </c>
      <c r="D1613" s="2">
        <v>0</v>
      </c>
      <c r="E1613" s="2">
        <v>0</v>
      </c>
      <c r="F1613" s="2">
        <v>0</v>
      </c>
      <c r="G1613" s="3">
        <f t="shared" si="70"/>
        <v>779564.46623999998</v>
      </c>
      <c r="H1613" s="3">
        <f t="shared" si="71"/>
        <v>0.42999999970197678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1272221.8500000001</v>
      </c>
      <c r="D1614" s="2">
        <v>0</v>
      </c>
      <c r="E1614" s="2">
        <v>0</v>
      </c>
      <c r="F1614" s="2">
        <v>0</v>
      </c>
      <c r="G1614" s="3">
        <f t="shared" si="70"/>
        <v>41983.321050000006</v>
      </c>
      <c r="H1614" s="3">
        <f t="shared" si="71"/>
        <v>0.14999999990686774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1272221.8500000001</v>
      </c>
      <c r="D1618" s="2">
        <v>0</v>
      </c>
      <c r="E1618" s="2">
        <v>0</v>
      </c>
      <c r="F1618" s="2">
        <v>0</v>
      </c>
      <c r="G1618" s="3">
        <f t="shared" si="70"/>
        <v>47072.208449999998</v>
      </c>
      <c r="H1618" s="3">
        <f t="shared" si="71"/>
        <v>0.14999999990686774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1978381.33</v>
      </c>
      <c r="D1620" s="2">
        <v>0</v>
      </c>
      <c r="E1620" s="2">
        <v>0</v>
      </c>
      <c r="F1620" s="2">
        <v>0</v>
      </c>
      <c r="G1620" s="3">
        <f>B1620/1000*C1620</f>
        <v>77156.871870000003</v>
      </c>
      <c r="H1620" s="3">
        <f>ABS(C1620-ROUND(C1620,0))</f>
        <v>0.33000000007450581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42884122.140000001</v>
      </c>
      <c r="D1621" s="2">
        <v>0</v>
      </c>
      <c r="E1621" s="2">
        <v>0</v>
      </c>
      <c r="F1621" s="2">
        <v>0</v>
      </c>
      <c r="G1621" s="3">
        <f t="shared" si="70"/>
        <v>1715364.8856000002</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608286.89999999991</v>
      </c>
      <c r="D1622" s="2">
        <v>0</v>
      </c>
      <c r="E1622" s="2">
        <v>0</v>
      </c>
      <c r="F1622" s="2">
        <v>0</v>
      </c>
      <c r="G1622" s="3">
        <f t="shared" si="70"/>
        <v>24939.762899999998</v>
      </c>
      <c r="H1622" s="3">
        <f t="shared" si="71"/>
        <v>0.10000000009313226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89169.569999999992</v>
      </c>
      <c r="D1628" s="2">
        <v>0</v>
      </c>
      <c r="E1628" s="2">
        <v>0</v>
      </c>
      <c r="F1628" s="2">
        <v>0</v>
      </c>
      <c r="G1628" s="3">
        <f t="shared" si="70"/>
        <v>4190.9697900000001</v>
      </c>
      <c r="H1628" s="3">
        <f t="shared" si="71"/>
        <v>0.430000000007567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26691.219999999998</v>
      </c>
      <c r="D1634" s="2">
        <v>0</v>
      </c>
      <c r="E1634" s="2">
        <v>0</v>
      </c>
      <c r="F1634" s="2">
        <v>0</v>
      </c>
      <c r="G1634" s="3">
        <f t="shared" si="70"/>
        <v>1414.6346599999999</v>
      </c>
      <c r="H1634" s="3">
        <f t="shared" si="71"/>
        <v>0.21999999999752617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25231.21</v>
      </c>
      <c r="D1635" s="2">
        <v>0</v>
      </c>
      <c r="E1635" s="2">
        <v>0</v>
      </c>
      <c r="F1635" s="2">
        <v>0</v>
      </c>
      <c r="G1635" s="3">
        <f t="shared" si="70"/>
        <v>1362.48534</v>
      </c>
      <c r="H1635" s="3">
        <f t="shared" si="71"/>
        <v>0.20999999999912689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135.01</v>
      </c>
      <c r="D1636" s="2">
        <v>0</v>
      </c>
      <c r="E1636" s="2">
        <v>0</v>
      </c>
      <c r="F1636" s="2">
        <v>0</v>
      </c>
      <c r="G1636" s="3">
        <f t="shared" si="70"/>
        <v>7.4255499999999994</v>
      </c>
      <c r="H1636" s="3">
        <f t="shared" si="71"/>
        <v>9.9999999999909051E-3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1325</v>
      </c>
      <c r="D1638" s="2">
        <v>0</v>
      </c>
      <c r="E1638" s="2">
        <v>0</v>
      </c>
      <c r="F1638" s="2">
        <v>0</v>
      </c>
      <c r="G1638" s="3">
        <f t="shared" si="70"/>
        <v>75.525000000000006</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1380.26</v>
      </c>
      <c r="D1644" s="2">
        <v>0</v>
      </c>
      <c r="E1644" s="2">
        <v>0</v>
      </c>
      <c r="F1644" s="2">
        <v>0</v>
      </c>
      <c r="G1644" s="3">
        <f t="shared" si="70"/>
        <v>86.956379999999996</v>
      </c>
      <c r="H1644" s="3">
        <f t="shared" si="71"/>
        <v>0.25999999999999091</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1380.26</v>
      </c>
      <c r="D1645" s="2">
        <v>0</v>
      </c>
      <c r="E1645" s="2">
        <v>0</v>
      </c>
      <c r="F1645" s="2">
        <v>0</v>
      </c>
      <c r="G1645" s="3">
        <f t="shared" si="70"/>
        <v>88.336640000000003</v>
      </c>
      <c r="H1645" s="3">
        <f t="shared" si="71"/>
        <v>0.25999999999999091</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50376</v>
      </c>
      <c r="D1649" s="2">
        <v>0</v>
      </c>
      <c r="E1649" s="2">
        <v>0</v>
      </c>
      <c r="F1649" s="2">
        <v>0</v>
      </c>
      <c r="G1649" s="3">
        <f t="shared" ref="G1649:G1653" si="72">B1649/1000*C1649</f>
        <v>3425.5680000000002</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50376</v>
      </c>
      <c r="D1650" s="2">
        <v>0</v>
      </c>
      <c r="E1650" s="2">
        <v>0</v>
      </c>
      <c r="F1650" s="2">
        <v>0</v>
      </c>
      <c r="G1650" s="3">
        <f t="shared" si="72"/>
        <v>3475.9440000000004</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1070.01</v>
      </c>
      <c r="D1654" s="2">
        <v>0</v>
      </c>
      <c r="E1654" s="2">
        <v>0</v>
      </c>
      <c r="F1654" s="2">
        <v>0</v>
      </c>
      <c r="G1654" s="3">
        <f t="shared" si="70"/>
        <v>78.11072999999999</v>
      </c>
      <c r="H1654" s="3">
        <f t="shared" si="71"/>
        <v>9.9999999999909051E-3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1070.01</v>
      </c>
      <c r="D1655" s="2">
        <v>0</v>
      </c>
      <c r="E1655" s="2">
        <v>0</v>
      </c>
      <c r="F1655" s="2">
        <v>0</v>
      </c>
      <c r="G1655" s="3">
        <f t="shared" si="70"/>
        <v>79.18074</v>
      </c>
      <c r="H1655" s="3">
        <f t="shared" si="71"/>
        <v>9.9999999999909051E-3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9652.08</v>
      </c>
      <c r="D1659" s="2">
        <v>0</v>
      </c>
      <c r="E1659" s="2">
        <v>0</v>
      </c>
      <c r="F1659" s="2">
        <v>0</v>
      </c>
      <c r="G1659" s="3">
        <f t="shared" si="70"/>
        <v>752.86224000000004</v>
      </c>
      <c r="H1659" s="3">
        <f t="shared" si="71"/>
        <v>7.999999999992724E-2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9652.08</v>
      </c>
      <c r="D1660" s="2">
        <v>0</v>
      </c>
      <c r="E1660" s="2">
        <v>0</v>
      </c>
      <c r="F1660" s="2">
        <v>0</v>
      </c>
      <c r="G1660" s="3">
        <f t="shared" si="70"/>
        <v>762.51432</v>
      </c>
      <c r="H1660" s="3">
        <f t="shared" si="71"/>
        <v>7.999999999992724E-2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519117.32999999996</v>
      </c>
      <c r="D1669" s="2">
        <v>0</v>
      </c>
      <c r="E1669" s="2">
        <v>0</v>
      </c>
      <c r="F1669" s="2">
        <v>0</v>
      </c>
      <c r="G1669" s="3">
        <f t="shared" si="70"/>
        <v>45682.325039999996</v>
      </c>
      <c r="H1669" s="3">
        <f t="shared" si="71"/>
        <v>0.32999999995809048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110570.35</v>
      </c>
      <c r="D1670" s="2">
        <v>0</v>
      </c>
      <c r="E1670" s="2">
        <v>0</v>
      </c>
      <c r="F1670" s="2">
        <v>0</v>
      </c>
      <c r="G1670" s="3">
        <f t="shared" si="70"/>
        <v>9840.7611500000003</v>
      </c>
      <c r="H1670" s="3">
        <f t="shared" si="71"/>
        <v>0.35000000000582077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408546.98</v>
      </c>
      <c r="D1671" s="2">
        <v>0</v>
      </c>
      <c r="E1671" s="2">
        <v>0</v>
      </c>
      <c r="F1671" s="2">
        <v>0</v>
      </c>
      <c r="G1671" s="3">
        <f t="shared" si="70"/>
        <v>36769.228199999998</v>
      </c>
      <c r="H1671" s="3">
        <f t="shared" si="71"/>
        <v>2.0000000018626451E-2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42275835.24000001</v>
      </c>
      <c r="D1681" s="2">
        <v>0</v>
      </c>
      <c r="E1681" s="2">
        <v>0</v>
      </c>
      <c r="F1681" s="2">
        <v>0</v>
      </c>
      <c r="G1681" s="3">
        <f t="shared" si="70"/>
        <v>4227583.5240000011</v>
      </c>
      <c r="H1681" s="3">
        <f t="shared" si="71"/>
        <v>0.24000000953674316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871381.45</v>
      </c>
      <c r="D1682" s="2">
        <v>0</v>
      </c>
      <c r="E1682" s="2">
        <v>0</v>
      </c>
      <c r="F1682" s="2">
        <v>0</v>
      </c>
      <c r="G1682" s="3">
        <f t="shared" si="70"/>
        <v>88009.526450000005</v>
      </c>
      <c r="H1682" s="3">
        <f t="shared" si="71"/>
        <v>0.44999999995343387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7220352.3200000003</v>
      </c>
      <c r="D1683" s="2">
        <v>0</v>
      </c>
      <c r="E1683" s="2">
        <v>0</v>
      </c>
      <c r="F1683" s="2">
        <v>0</v>
      </c>
      <c r="G1683" s="3">
        <f t="shared" si="70"/>
        <v>736475.93663999997</v>
      </c>
      <c r="H1683" s="3">
        <f t="shared" si="71"/>
        <v>0.32000000029802322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4313265.03</v>
      </c>
      <c r="D1684" s="2">
        <v>0</v>
      </c>
      <c r="E1684" s="2">
        <v>0</v>
      </c>
      <c r="F1684" s="2">
        <v>0</v>
      </c>
      <c r="G1684" s="3">
        <f t="shared" si="70"/>
        <v>444266.29809</v>
      </c>
      <c r="H1684" s="3">
        <f t="shared" si="71"/>
        <v>3.0000000260770321E-2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23987873.460000001</v>
      </c>
      <c r="D1685" s="2">
        <v>0</v>
      </c>
      <c r="E1685" s="2">
        <v>0</v>
      </c>
      <c r="F1685" s="2">
        <v>0</v>
      </c>
      <c r="G1685" s="3">
        <f>B1685/1000*C1685</f>
        <v>2494738.83984</v>
      </c>
      <c r="H1685" s="3">
        <f>ABS(C1685-ROUND(C1685,0))</f>
        <v>0.46000000089406967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5882962.9800000004</v>
      </c>
      <c r="D1686" s="14">
        <v>0</v>
      </c>
      <c r="E1686" s="14">
        <v>0</v>
      </c>
      <c r="F1686" s="14">
        <v>0</v>
      </c>
      <c r="G1686" s="15">
        <f t="shared" si="70"/>
        <v>617711.11290000007</v>
      </c>
      <c r="H1686" s="15">
        <f t="shared" si="71"/>
        <v>1.9999999552965164E-2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40" t="s">
        <v>1970</v>
      </c>
      <c r="B2" s="341"/>
      <c r="C2" s="341"/>
      <c r="D2" s="341"/>
      <c r="E2" s="341"/>
      <c r="F2" s="341"/>
      <c r="G2" s="341"/>
      <c r="H2" s="341"/>
      <c r="I2" s="34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2" t="s">
        <v>1972</v>
      </c>
      <c r="B4" s="343"/>
      <c r="C4" s="343"/>
      <c r="D4" s="343"/>
      <c r="E4" s="343"/>
      <c r="F4" s="343"/>
      <c r="G4" s="343"/>
      <c r="H4" s="343"/>
      <c r="I4" s="343"/>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27601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71" t="s">
        <v>1976</v>
      </c>
      <c r="F7" s="344" t="s">
        <v>1977</v>
      </c>
      <c r="G7" s="34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71"/>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1"/>
      <c r="F9" s="338" t="s">
        <v>1981</v>
      </c>
      <c r="G9" s="33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71"/>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71"/>
      <c r="F11" s="336" t="s">
        <v>1983</v>
      </c>
      <c r="G11" s="33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71"/>
      <c r="F12" s="334" t="s">
        <v>1984</v>
      </c>
      <c r="G12" s="335"/>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71"/>
      <c r="F13" s="368" t="s">
        <v>1988</v>
      </c>
      <c r="G13" s="369"/>
      <c r="H13" s="370"/>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51" t="s">
        <v>8</v>
      </c>
      <c r="C16" s="372"/>
      <c r="D16" s="372"/>
      <c r="E16" s="372"/>
      <c r="F16" s="353"/>
      <c r="G16" s="201" t="s">
        <v>9</v>
      </c>
      <c r="H16" s="265" t="s">
        <v>10</v>
      </c>
      <c r="I16" s="266" t="s">
        <v>11</v>
      </c>
      <c r="J16" s="5"/>
      <c r="K16" s="5"/>
      <c r="L16" s="5"/>
      <c r="M16" s="5"/>
      <c r="N16" s="5"/>
      <c r="O16" s="5"/>
      <c r="P16" s="5"/>
      <c r="Q16" s="5"/>
      <c r="R16" s="5"/>
      <c r="S16" s="5"/>
      <c r="T16" s="5"/>
      <c r="U16" s="5"/>
      <c r="V16" s="5"/>
      <c r="W16" s="5"/>
    </row>
    <row r="17" spans="1:23" ht="12.75" customHeight="1" x14ac:dyDescent="0.25">
      <c r="A17" s="348" t="s">
        <v>1977</v>
      </c>
      <c r="B17" s="367" t="str">
        <f>'PR-RAS'!B6</f>
        <v>PRIHODI POSLOVANJA (šifre 61+62+63+64+65+66+67+68)</v>
      </c>
      <c r="C17" s="363"/>
      <c r="D17" s="363"/>
      <c r="E17" s="363"/>
      <c r="F17" s="364"/>
      <c r="G17" s="28" t="str">
        <f>'PR-RAS'!C6</f>
        <v>6</v>
      </c>
      <c r="H17" s="275">
        <f>'PR-RAS'!D6</f>
        <v>73233069.030000001</v>
      </c>
      <c r="I17" s="275">
        <f>'PR-RAS'!E6</f>
        <v>79458202.399999991</v>
      </c>
      <c r="J17" s="5"/>
      <c r="K17" s="5"/>
      <c r="L17" s="5"/>
      <c r="M17" s="5"/>
      <c r="N17" s="5"/>
      <c r="O17" s="5"/>
      <c r="P17" s="5"/>
      <c r="Q17" s="5"/>
      <c r="R17" s="5"/>
      <c r="S17" s="5"/>
      <c r="T17" s="5"/>
      <c r="U17" s="5"/>
      <c r="V17" s="5"/>
      <c r="W17" s="5"/>
    </row>
    <row r="18" spans="1:23" ht="12.75" customHeight="1" x14ac:dyDescent="0.25">
      <c r="A18" s="349"/>
      <c r="B18" s="356" t="str">
        <f>'PR-RAS'!B152</f>
        <v xml:space="preserve">RASHODI POSLOVANJA (šifre 31+32+34+35+36+37+38) </v>
      </c>
      <c r="C18" s="357"/>
      <c r="D18" s="357"/>
      <c r="E18" s="357"/>
      <c r="F18" s="358"/>
      <c r="G18" s="29" t="str">
        <f>'PR-RAS'!C152</f>
        <v>3</v>
      </c>
      <c r="H18" s="275">
        <f>'PR-RAS'!D152</f>
        <v>59693536.920000002</v>
      </c>
      <c r="I18" s="275">
        <f>'PR-RAS'!E152</f>
        <v>74423153.200000018</v>
      </c>
      <c r="J18" s="5"/>
      <c r="K18" s="5"/>
      <c r="L18" s="5"/>
      <c r="M18" s="5"/>
      <c r="N18" s="5"/>
      <c r="O18" s="5"/>
      <c r="P18" s="5"/>
      <c r="Q18" s="5"/>
      <c r="R18" s="5"/>
      <c r="S18" s="5"/>
      <c r="T18" s="5"/>
      <c r="U18" s="5"/>
      <c r="V18" s="5"/>
      <c r="W18" s="5"/>
    </row>
    <row r="19" spans="1:23" ht="12.75" customHeight="1" x14ac:dyDescent="0.25">
      <c r="A19" s="349"/>
      <c r="B19" s="356" t="str">
        <f>'PR-RAS'!B649</f>
        <v>Višak prihoda i primitaka raspoloživ u sljedećem razdoblju (šifre X005 + '9221-9222' - Y005 - '9222-9221')</v>
      </c>
      <c r="C19" s="357"/>
      <c r="D19" s="357"/>
      <c r="E19" s="357"/>
      <c r="F19" s="358"/>
      <c r="G19" s="29" t="str">
        <f>'PR-RAS'!C649</f>
        <v>X006</v>
      </c>
      <c r="H19" s="275">
        <f>'PR-RAS'!D649</f>
        <v>6722791.3300000029</v>
      </c>
      <c r="I19" s="275">
        <f>'PR-RAS'!E649</f>
        <v>0</v>
      </c>
      <c r="J19" s="5"/>
      <c r="K19" s="5"/>
      <c r="L19" s="5"/>
      <c r="M19" s="5"/>
      <c r="N19" s="5"/>
      <c r="O19" s="5"/>
      <c r="P19" s="5"/>
      <c r="Q19" s="5"/>
      <c r="R19" s="5"/>
      <c r="S19" s="5"/>
      <c r="T19" s="5"/>
      <c r="U19" s="5"/>
      <c r="V19" s="5"/>
      <c r="W19" s="5"/>
    </row>
    <row r="20" spans="1:23" ht="12.75" customHeight="1" x14ac:dyDescent="0.25">
      <c r="A20" s="350"/>
      <c r="B20" s="359" t="str">
        <f>'PR-RAS'!B650</f>
        <v>Manjak prihoda i primitaka za pokriće u sljedećem razdoblju (šifre Y005 + '9222-9221' - X005 - '9221-9222' )</v>
      </c>
      <c r="C20" s="360"/>
      <c r="D20" s="360"/>
      <c r="E20" s="360"/>
      <c r="F20" s="361"/>
      <c r="G20" s="30" t="str">
        <f>'PR-RAS'!C650</f>
        <v>Y006</v>
      </c>
      <c r="H20" s="275">
        <f>'PR-RAS'!D650</f>
        <v>0</v>
      </c>
      <c r="I20" s="275">
        <f>'PR-RAS'!E650</f>
        <v>12270785.120000018</v>
      </c>
      <c r="J20" s="5"/>
      <c r="K20" s="5"/>
      <c r="L20" s="5"/>
      <c r="M20" s="5"/>
      <c r="N20" s="5"/>
      <c r="O20" s="5"/>
      <c r="P20" s="5"/>
      <c r="Q20" s="5"/>
      <c r="R20" s="5"/>
      <c r="S20" s="5"/>
      <c r="T20" s="5"/>
      <c r="U20" s="5"/>
      <c r="V20" s="5"/>
      <c r="W20" s="5"/>
    </row>
    <row r="21" spans="1:23" ht="29.25" customHeight="1" x14ac:dyDescent="0.25">
      <c r="A21" s="200" t="s">
        <v>1989</v>
      </c>
      <c r="B21" s="351" t="s">
        <v>8</v>
      </c>
      <c r="C21" s="352"/>
      <c r="D21" s="352"/>
      <c r="E21" s="352"/>
      <c r="F21" s="35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8" t="s">
        <v>1980</v>
      </c>
      <c r="B22" s="367" t="str">
        <f>BILANCA!B7</f>
        <v>Nefinancijska imovina (šifre 01+02+03+04+05+06)</v>
      </c>
      <c r="C22" s="363"/>
      <c r="D22" s="363"/>
      <c r="E22" s="363"/>
      <c r="F22" s="364"/>
      <c r="G22" s="126" t="str">
        <f>BILANCA!C7</f>
        <v>B002</v>
      </c>
      <c r="H22" s="275">
        <f>BILANCA!D7</f>
        <v>246853537.71000007</v>
      </c>
      <c r="I22" s="275">
        <f>BILANCA!E7</f>
        <v>271332557.13999999</v>
      </c>
      <c r="J22" s="5"/>
      <c r="K22" s="5"/>
      <c r="L22" s="5"/>
      <c r="M22" s="5"/>
      <c r="N22" s="5"/>
      <c r="O22" s="5"/>
      <c r="P22" s="5"/>
      <c r="Q22" s="5"/>
      <c r="R22" s="5"/>
      <c r="S22" s="5"/>
      <c r="T22" s="5"/>
      <c r="U22" s="5"/>
      <c r="V22" s="5"/>
      <c r="W22" s="5"/>
    </row>
    <row r="23" spans="1:23" ht="12.75" customHeight="1" x14ac:dyDescent="0.25">
      <c r="A23" s="349"/>
      <c r="B23" s="356" t="str">
        <f>BILANCA!B69</f>
        <v>Financijska imovina (šifre 11+12+13+14+15+16+17+19)</v>
      </c>
      <c r="C23" s="357"/>
      <c r="D23" s="357"/>
      <c r="E23" s="357"/>
      <c r="F23" s="358"/>
      <c r="G23" s="127" t="str">
        <f>BILANCA!C69</f>
        <v>1</v>
      </c>
      <c r="H23" s="275">
        <f>BILANCA!D69</f>
        <v>43260387.019999996</v>
      </c>
      <c r="I23" s="275">
        <f>BILANCA!E69</f>
        <v>34999840.789999992</v>
      </c>
      <c r="J23" s="5"/>
      <c r="K23" s="5"/>
      <c r="L23" s="5"/>
      <c r="M23" s="5"/>
      <c r="N23" s="5"/>
      <c r="O23" s="5"/>
      <c r="P23" s="5"/>
      <c r="Q23" s="5"/>
      <c r="R23" s="5"/>
      <c r="S23" s="5"/>
      <c r="T23" s="5"/>
      <c r="U23" s="5"/>
      <c r="V23" s="5"/>
      <c r="W23" s="5"/>
    </row>
    <row r="24" spans="1:23" ht="12.75" customHeight="1" x14ac:dyDescent="0.25">
      <c r="A24" s="349"/>
      <c r="B24" s="356" t="str">
        <f>BILANCA!B177</f>
        <v xml:space="preserve">Obveze (šifre 23+24+25+26+27+29) </v>
      </c>
      <c r="C24" s="357"/>
      <c r="D24" s="357"/>
      <c r="E24" s="357"/>
      <c r="F24" s="358"/>
      <c r="G24" s="127" t="str">
        <f>BILANCA!C177</f>
        <v>2</v>
      </c>
      <c r="H24" s="275">
        <f>BILANCA!D177</f>
        <v>24142450.670000002</v>
      </c>
      <c r="I24" s="275">
        <f>BILANCA!E177</f>
        <v>42884122.140000001</v>
      </c>
      <c r="J24" s="5"/>
      <c r="K24" s="5"/>
      <c r="L24" s="5"/>
      <c r="M24" s="5"/>
      <c r="N24" s="5"/>
      <c r="O24" s="5"/>
      <c r="P24" s="5"/>
      <c r="Q24" s="5"/>
      <c r="R24" s="5"/>
      <c r="S24" s="5"/>
      <c r="T24" s="5"/>
      <c r="U24" s="5"/>
      <c r="V24" s="5"/>
      <c r="W24" s="5"/>
    </row>
    <row r="25" spans="1:23" ht="12.75" customHeight="1" x14ac:dyDescent="0.25">
      <c r="A25" s="350"/>
      <c r="B25" s="359" t="str">
        <f>BILANCA!B251</f>
        <v>Vlastiti izvori (šifre 91 + 922 - 93 + 96 + 97)</v>
      </c>
      <c r="C25" s="360"/>
      <c r="D25" s="360"/>
      <c r="E25" s="360"/>
      <c r="F25" s="361"/>
      <c r="G25" s="128" t="str">
        <f>BILANCA!C251</f>
        <v>9</v>
      </c>
      <c r="H25" s="275">
        <f>BILANCA!D251</f>
        <v>265971474.06000003</v>
      </c>
      <c r="I25" s="275">
        <f>BILANCA!E251</f>
        <v>263448275.79000002</v>
      </c>
      <c r="J25" s="5"/>
      <c r="K25" s="5"/>
      <c r="L25" s="5"/>
      <c r="M25" s="5"/>
      <c r="N25" s="5"/>
      <c r="O25" s="5"/>
      <c r="P25" s="5"/>
      <c r="Q25" s="5"/>
      <c r="R25" s="5"/>
      <c r="S25" s="5"/>
      <c r="T25" s="5"/>
      <c r="U25" s="5"/>
      <c r="V25" s="5"/>
      <c r="W25" s="5"/>
    </row>
    <row r="26" spans="1:23" ht="48" x14ac:dyDescent="0.25">
      <c r="A26" s="200" t="s">
        <v>1989</v>
      </c>
      <c r="B26" s="351" t="s">
        <v>8</v>
      </c>
      <c r="C26" s="352"/>
      <c r="D26" s="352"/>
      <c r="E26" s="352"/>
      <c r="F26" s="353"/>
      <c r="G26" s="201" t="s">
        <v>9</v>
      </c>
      <c r="H26" s="265" t="s">
        <v>10</v>
      </c>
      <c r="I26" s="266" t="s">
        <v>11</v>
      </c>
      <c r="J26" s="5"/>
      <c r="K26" s="5"/>
      <c r="L26" s="5"/>
      <c r="M26" s="5"/>
      <c r="N26" s="5"/>
      <c r="O26" s="5"/>
      <c r="P26" s="5"/>
      <c r="Q26" s="5"/>
      <c r="R26" s="5"/>
      <c r="S26" s="5"/>
      <c r="T26" s="5"/>
      <c r="U26" s="5"/>
      <c r="V26" s="5"/>
      <c r="W26" s="5"/>
    </row>
    <row r="27" spans="1:23" ht="12.75" customHeight="1" x14ac:dyDescent="0.25">
      <c r="A27" s="348" t="s">
        <v>1992</v>
      </c>
      <c r="B27" s="367" t="str">
        <f>'RAS-funkcijski'!B5</f>
        <v>Opće javne usluge (šifre 011+012+013+014 do 018)</v>
      </c>
      <c r="C27" s="363"/>
      <c r="D27" s="363"/>
      <c r="E27" s="363"/>
      <c r="F27" s="364"/>
      <c r="G27" s="126" t="str">
        <f>'RAS-funkcijski'!C5</f>
        <v>01</v>
      </c>
      <c r="H27" s="275">
        <f>'RAS-funkcijski'!D5</f>
        <v>6998755.1400000006</v>
      </c>
      <c r="I27" s="275">
        <f>'RAS-funkcijski'!E5</f>
        <v>10443695.889999999</v>
      </c>
      <c r="J27" s="5"/>
      <c r="K27" s="5"/>
      <c r="L27" s="5"/>
      <c r="M27" s="5"/>
      <c r="N27" s="5"/>
      <c r="O27" s="5"/>
      <c r="P27" s="5"/>
      <c r="Q27" s="5"/>
      <c r="R27" s="5"/>
      <c r="S27" s="5"/>
      <c r="T27" s="5"/>
      <c r="U27" s="5"/>
      <c r="V27" s="5"/>
      <c r="W27" s="5"/>
    </row>
    <row r="28" spans="1:23" ht="12.75" customHeight="1" x14ac:dyDescent="0.25">
      <c r="A28" s="349"/>
      <c r="B28" s="356" t="str">
        <f>'RAS-funkcijski'!B35</f>
        <v>Ekonomski poslovi (šifre 041+042+043+044+045+046+047+048+049)</v>
      </c>
      <c r="C28" s="357"/>
      <c r="D28" s="357"/>
      <c r="E28" s="357"/>
      <c r="F28" s="358"/>
      <c r="G28" s="127" t="str">
        <f>'RAS-funkcijski'!C35</f>
        <v>04</v>
      </c>
      <c r="H28" s="275">
        <f>'RAS-funkcijski'!D35</f>
        <v>9186876.4800000004</v>
      </c>
      <c r="I28" s="275">
        <f>'RAS-funkcijski'!E35</f>
        <v>11882255</v>
      </c>
      <c r="J28" s="5"/>
      <c r="K28" s="5"/>
      <c r="L28" s="5"/>
      <c r="M28" s="5"/>
      <c r="N28" s="5"/>
      <c r="O28" s="5"/>
      <c r="P28" s="5"/>
      <c r="Q28" s="5"/>
      <c r="R28" s="5"/>
      <c r="S28" s="5"/>
      <c r="T28" s="5"/>
      <c r="U28" s="5"/>
      <c r="V28" s="5"/>
      <c r="W28" s="5"/>
    </row>
    <row r="29" spans="1:23" ht="12.75" customHeight="1" x14ac:dyDescent="0.25">
      <c r="A29" s="349"/>
      <c r="B29" s="356" t="str">
        <f>'RAS-funkcijski'!B88</f>
        <v>Rashodi vezani za stanovanje i kom. pogodnosti koji nisu drugdje svrstani</v>
      </c>
      <c r="C29" s="357"/>
      <c r="D29" s="357"/>
      <c r="E29" s="357"/>
      <c r="F29" s="358"/>
      <c r="G29" s="127" t="str">
        <f>'RAS-funkcijski'!C88</f>
        <v>066</v>
      </c>
      <c r="H29" s="275">
        <f>'RAS-funkcijski'!D88</f>
        <v>2477293.91</v>
      </c>
      <c r="I29" s="275">
        <f>'RAS-funkcijski'!E88</f>
        <v>3497446.96</v>
      </c>
      <c r="J29" s="5"/>
      <c r="K29" s="5"/>
      <c r="L29" s="5"/>
      <c r="M29" s="5"/>
      <c r="N29" s="5"/>
      <c r="O29" s="5"/>
      <c r="P29" s="5"/>
      <c r="Q29" s="5"/>
      <c r="R29" s="5"/>
      <c r="S29" s="5"/>
      <c r="T29" s="5"/>
      <c r="U29" s="5"/>
      <c r="V29" s="5"/>
      <c r="W29" s="5"/>
    </row>
    <row r="30" spans="1:23" ht="12.75" customHeight="1" x14ac:dyDescent="0.25">
      <c r="A30" s="349"/>
      <c r="B30" s="356" t="str">
        <f>'RAS-funkcijski'!B114</f>
        <v>Obrazovanje (šifre 091+092+093+094+095+096+097+098)</v>
      </c>
      <c r="C30" s="357"/>
      <c r="D30" s="357"/>
      <c r="E30" s="357"/>
      <c r="F30" s="358"/>
      <c r="G30" s="127" t="str">
        <f>'RAS-funkcijski'!C114</f>
        <v>09</v>
      </c>
      <c r="H30" s="275">
        <f>'RAS-funkcijski'!D114</f>
        <v>29573601.580000006</v>
      </c>
      <c r="I30" s="275">
        <f>'RAS-funkcijski'!E114</f>
        <v>44019603.82</v>
      </c>
      <c r="J30" s="5"/>
      <c r="K30" s="5"/>
      <c r="L30" s="5"/>
      <c r="M30" s="5"/>
      <c r="N30" s="5"/>
      <c r="O30" s="5"/>
      <c r="P30" s="5"/>
      <c r="Q30" s="5"/>
      <c r="R30" s="5"/>
      <c r="S30" s="5"/>
      <c r="T30" s="5"/>
      <c r="U30" s="5"/>
      <c r="V30" s="5"/>
      <c r="W30" s="5"/>
    </row>
    <row r="31" spans="1:23" ht="12.75" customHeight="1" x14ac:dyDescent="0.25">
      <c r="A31" s="350"/>
      <c r="B31" s="359" t="str">
        <f>'RAS-funkcijski'!B141</f>
        <v>Kontrolni zbroj (šifre 01+02+03+04+05+06+07+08+09+10)</v>
      </c>
      <c r="C31" s="360"/>
      <c r="D31" s="360"/>
      <c r="E31" s="360"/>
      <c r="F31" s="361"/>
      <c r="G31" s="128" t="str">
        <f>'RAS-funkcijski'!C141</f>
        <v>R1</v>
      </c>
      <c r="H31" s="275">
        <f>'RAS-funkcijski'!D141</f>
        <v>76541467.660000011</v>
      </c>
      <c r="I31" s="275">
        <f>'RAS-funkcijski'!E141</f>
        <v>108658063.89000002</v>
      </c>
      <c r="J31" s="5"/>
      <c r="K31" s="5"/>
      <c r="L31" s="5"/>
      <c r="M31" s="5"/>
      <c r="N31" s="5"/>
      <c r="O31" s="5"/>
      <c r="P31" s="5"/>
      <c r="Q31" s="5"/>
      <c r="R31" s="5"/>
      <c r="S31" s="5"/>
      <c r="T31" s="5"/>
      <c r="U31" s="5"/>
      <c r="V31" s="5"/>
      <c r="W31" s="5"/>
    </row>
    <row r="32" spans="1:23" ht="29.25" customHeight="1" x14ac:dyDescent="0.25">
      <c r="A32" s="200" t="s">
        <v>1989</v>
      </c>
      <c r="B32" s="351" t="s">
        <v>8</v>
      </c>
      <c r="C32" s="352"/>
      <c r="D32" s="352"/>
      <c r="E32" s="352"/>
      <c r="F32" s="35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8" t="s">
        <v>1982</v>
      </c>
      <c r="B33" s="362" t="str">
        <f>'P-VRIO'!B5</f>
        <v>Promjene u vrijednosti i obujmu imovine (šifre 91511+91512)</v>
      </c>
      <c r="C33" s="363"/>
      <c r="D33" s="363"/>
      <c r="E33" s="363"/>
      <c r="F33" s="364"/>
      <c r="G33" s="126" t="str">
        <f>'P-VRIO'!C5</f>
        <v>9151</v>
      </c>
      <c r="H33" s="275">
        <f>'P-VRIO'!D5</f>
        <v>7647676.7800000003</v>
      </c>
      <c r="I33" s="275">
        <f>'P-VRIO'!E5</f>
        <v>17886473.379999999</v>
      </c>
      <c r="J33" s="5"/>
      <c r="K33" s="5"/>
      <c r="L33" s="5"/>
      <c r="M33" s="5"/>
      <c r="N33" s="5"/>
      <c r="O33" s="5"/>
      <c r="P33" s="5"/>
      <c r="Q33" s="5"/>
      <c r="R33" s="5"/>
      <c r="S33" s="5"/>
      <c r="T33" s="5"/>
      <c r="U33" s="5"/>
      <c r="V33" s="5"/>
      <c r="W33" s="5"/>
    </row>
    <row r="34" spans="1:23" ht="12.75" customHeight="1" x14ac:dyDescent="0.25">
      <c r="A34" s="349"/>
      <c r="B34" s="365" t="str">
        <f>'P-VRIO'!B22</f>
        <v>Promjene u obujmu imovine (šifre P016+P023)</v>
      </c>
      <c r="C34" s="357"/>
      <c r="D34" s="357"/>
      <c r="E34" s="357"/>
      <c r="F34" s="358"/>
      <c r="G34" s="127" t="str">
        <f>'P-VRIO'!C22</f>
        <v>91512</v>
      </c>
      <c r="H34" s="275">
        <f>'P-VRIO'!D22</f>
        <v>7646787.8799999999</v>
      </c>
      <c r="I34" s="275">
        <f>'P-VRIO'!E22</f>
        <v>5395155.6799999997</v>
      </c>
      <c r="J34" s="5"/>
      <c r="K34" s="5"/>
      <c r="L34" s="5"/>
      <c r="M34" s="5"/>
      <c r="N34" s="5"/>
      <c r="O34" s="5"/>
      <c r="P34" s="5"/>
      <c r="Q34" s="5"/>
      <c r="R34" s="5"/>
      <c r="S34" s="5"/>
      <c r="T34" s="5"/>
      <c r="U34" s="5"/>
      <c r="V34" s="5"/>
      <c r="W34" s="5"/>
    </row>
    <row r="35" spans="1:23" ht="12.75" customHeight="1" x14ac:dyDescent="0.25">
      <c r="A35" s="349"/>
      <c r="B35" s="365" t="str">
        <f>'P-VRIO'!B38</f>
        <v>Promjene u vrijednosti i obujmu obveza (šifre 91521+91522)</v>
      </c>
      <c r="C35" s="357"/>
      <c r="D35" s="357"/>
      <c r="E35" s="357"/>
      <c r="F35" s="35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0"/>
      <c r="B36" s="366" t="str">
        <f>'P-VRIO'!B44</f>
        <v>Promjene u obujmu obveza (šifre P035 do P038)</v>
      </c>
      <c r="C36" s="360"/>
      <c r="D36" s="360"/>
      <c r="E36" s="360"/>
      <c r="F36" s="36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51" t="s">
        <v>8</v>
      </c>
      <c r="C37" s="352"/>
      <c r="D37" s="352"/>
      <c r="E37" s="352"/>
      <c r="F37" s="35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8" t="s">
        <v>1983</v>
      </c>
      <c r="B38" s="367" t="str">
        <f>OBVEZE!B5</f>
        <v>Stanje obveza 1. siječnja (=stanju obveza iz Izvještaja o obvezama na 31. prosinca prethodne godine)</v>
      </c>
      <c r="C38" s="363"/>
      <c r="D38" s="363"/>
      <c r="E38" s="363"/>
      <c r="F38" s="364"/>
      <c r="G38" s="126" t="str">
        <f>OBVEZE!C5</f>
        <v>V001</v>
      </c>
      <c r="H38" s="275">
        <f>OBVEZE!D5</f>
        <v>24900274.510000002</v>
      </c>
      <c r="I38" s="275" t="s">
        <v>1995</v>
      </c>
      <c r="J38" s="5"/>
      <c r="K38" s="5"/>
      <c r="L38" s="5"/>
      <c r="M38" s="5"/>
      <c r="N38" s="5"/>
      <c r="O38" s="5"/>
      <c r="P38" s="5"/>
      <c r="Q38" s="5"/>
      <c r="R38" s="5"/>
      <c r="S38" s="5"/>
      <c r="T38" s="5"/>
      <c r="U38" s="5"/>
      <c r="V38" s="5"/>
      <c r="W38" s="5"/>
    </row>
    <row r="39" spans="1:23" ht="12.75" customHeight="1" x14ac:dyDescent="0.25">
      <c r="A39" s="349"/>
      <c r="B39" s="356" t="str">
        <f>OBVEZE!B44</f>
        <v>Stanje obveza na kraju izvještajnog razdoblja (šifre V001+V002-V004) i (šifre V007+V009)</v>
      </c>
      <c r="C39" s="357"/>
      <c r="D39" s="357"/>
      <c r="E39" s="357"/>
      <c r="F39" s="358"/>
      <c r="G39" s="127" t="str">
        <f>OBVEZE!C44</f>
        <v>V006</v>
      </c>
      <c r="H39" s="275" t="s">
        <v>1995</v>
      </c>
      <c r="I39" s="275">
        <f>OBVEZE!D44</f>
        <v>42884122.140000001</v>
      </c>
      <c r="J39" s="5"/>
      <c r="K39" s="5"/>
      <c r="L39" s="5"/>
      <c r="M39" s="5"/>
      <c r="N39" s="5"/>
      <c r="O39" s="5"/>
      <c r="P39" s="5"/>
      <c r="Q39" s="5"/>
      <c r="R39" s="5"/>
      <c r="S39" s="5"/>
      <c r="T39" s="5"/>
      <c r="U39" s="5"/>
      <c r="V39" s="5"/>
      <c r="W39" s="5"/>
    </row>
    <row r="40" spans="1:23" ht="12.75" customHeight="1" x14ac:dyDescent="0.25">
      <c r="A40" s="349"/>
      <c r="B40" s="356" t="str">
        <f>OBVEZE!B45</f>
        <v>Stanje dospjelih obveza na kraju izvještajnog razdoblja (šifre V008+D23+D24 + 'D dio 25,26' + D27)</v>
      </c>
      <c r="C40" s="357"/>
      <c r="D40" s="357"/>
      <c r="E40" s="357"/>
      <c r="F40" s="358"/>
      <c r="G40" s="127" t="str">
        <f>OBVEZE!C45</f>
        <v>V007</v>
      </c>
      <c r="H40" s="275" t="s">
        <v>1995</v>
      </c>
      <c r="I40" s="275">
        <f>OBVEZE!D45</f>
        <v>608286.89999999991</v>
      </c>
      <c r="J40" s="5"/>
      <c r="K40" s="5"/>
      <c r="L40" s="5"/>
      <c r="M40" s="5"/>
      <c r="N40" s="5"/>
      <c r="O40" s="5"/>
      <c r="P40" s="5"/>
      <c r="Q40" s="5"/>
      <c r="R40" s="5"/>
      <c r="S40" s="5"/>
      <c r="T40" s="5"/>
      <c r="U40" s="5"/>
      <c r="V40" s="5"/>
      <c r="W40" s="5"/>
    </row>
    <row r="41" spans="1:23" ht="12.75" customHeight="1" x14ac:dyDescent="0.25">
      <c r="A41" s="350"/>
      <c r="B41" s="359" t="str">
        <f>OBVEZE!B104</f>
        <v>Stanje nedospjelih obveza na kraju izvještajnog razdoblja (šifre V010 + ND23 + ND24 + 'ND dio 25,26' + ND27)</v>
      </c>
      <c r="C41" s="360"/>
      <c r="D41" s="360"/>
      <c r="E41" s="360"/>
      <c r="F41" s="361"/>
      <c r="G41" s="128" t="str">
        <f>OBVEZE!C104</f>
        <v>V009</v>
      </c>
      <c r="H41" s="276" t="s">
        <v>1995</v>
      </c>
      <c r="I41" s="276">
        <f>OBVEZE!D104</f>
        <v>42275835.24000001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1996</v>
      </c>
      <c r="F44" s="354"/>
      <c r="G44" s="229"/>
      <c r="H44" s="355" t="s">
        <v>1997</v>
      </c>
      <c r="I44" s="35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35" zoomScaleNormal="100" workbookViewId="0">
      <selection activeCell="D423" sqref="D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7" t="s">
        <v>6</v>
      </c>
      <c r="B2" s="378"/>
      <c r="C2" s="378"/>
      <c r="D2" s="378"/>
      <c r="E2" s="378"/>
      <c r="F2" s="378"/>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9" t="s">
        <v>14</v>
      </c>
      <c r="B5" s="380"/>
      <c r="C5" s="166"/>
      <c r="D5" s="52"/>
      <c r="E5" s="52"/>
      <c r="F5" s="44"/>
    </row>
    <row r="6" spans="1:24" ht="12.75" customHeight="1" x14ac:dyDescent="0.25">
      <c r="A6" s="63">
        <v>6</v>
      </c>
      <c r="B6" s="220" t="s">
        <v>15</v>
      </c>
      <c r="C6" s="247" t="s">
        <v>16</v>
      </c>
      <c r="D6" s="60">
        <f>D7+D43+D49+D82+D106+D125+D134+D140</f>
        <v>73233069.030000001</v>
      </c>
      <c r="E6" s="60">
        <f>E7+E43+E49+E82+E106+E125+E134+E140</f>
        <v>79458202.399999991</v>
      </c>
      <c r="F6" s="45">
        <f t="shared" ref="F6:F132" si="0">IF(D6&lt;&gt;0,IF(E6/D6&gt;=100,"&gt;&gt;100",E6/D6*100),"-")</f>
        <v>108.50044037817104</v>
      </c>
    </row>
    <row r="7" spans="1:24" ht="12.75" customHeight="1" x14ac:dyDescent="0.25">
      <c r="A7" s="63">
        <v>61</v>
      </c>
      <c r="B7" s="220" t="s">
        <v>17</v>
      </c>
      <c r="C7" s="247" t="s">
        <v>18</v>
      </c>
      <c r="D7" s="60">
        <f>D8+D17+D23+D29+D36+D39</f>
        <v>32471725.559999999</v>
      </c>
      <c r="E7" s="60">
        <f>E8+E17+E23+E29+E36+E39</f>
        <v>35964083.619999997</v>
      </c>
      <c r="F7" s="45">
        <f t="shared" si="0"/>
        <v>110.75507383661196</v>
      </c>
    </row>
    <row r="8" spans="1:24" ht="12.75" customHeight="1" x14ac:dyDescent="0.25">
      <c r="A8" s="63">
        <v>611</v>
      </c>
      <c r="B8" s="220" t="s">
        <v>19</v>
      </c>
      <c r="C8" s="247" t="s">
        <v>20</v>
      </c>
      <c r="D8" s="60">
        <f>SUM(D9:D14)-D15-D16</f>
        <v>30859960.32</v>
      </c>
      <c r="E8" s="60">
        <f>SUM(E9:E14)-E15-E16</f>
        <v>33942122.109999992</v>
      </c>
      <c r="F8" s="45">
        <f t="shared" si="0"/>
        <v>109.98757535019408</v>
      </c>
    </row>
    <row r="9" spans="1:24" ht="12.75" customHeight="1" x14ac:dyDescent="0.25">
      <c r="A9" s="63">
        <v>6111</v>
      </c>
      <c r="B9" s="65" t="s">
        <v>21</v>
      </c>
      <c r="C9" s="247" t="s">
        <v>22</v>
      </c>
      <c r="D9" s="194">
        <v>28180926.890000001</v>
      </c>
      <c r="E9" s="194">
        <v>31872104.59</v>
      </c>
      <c r="F9" s="45">
        <f t="shared" si="0"/>
        <v>113.09814157074376</v>
      </c>
    </row>
    <row r="10" spans="1:24" ht="12.75" customHeight="1" x14ac:dyDescent="0.25">
      <c r="A10" s="63">
        <v>6112</v>
      </c>
      <c r="B10" s="65" t="s">
        <v>23</v>
      </c>
      <c r="C10" s="247" t="s">
        <v>24</v>
      </c>
      <c r="D10" s="194">
        <v>1655006.58</v>
      </c>
      <c r="E10" s="194">
        <v>1778733.63</v>
      </c>
      <c r="F10" s="45">
        <f t="shared" si="0"/>
        <v>107.47592495976662</v>
      </c>
    </row>
    <row r="11" spans="1:24" ht="12.75" customHeight="1" x14ac:dyDescent="0.25">
      <c r="A11" s="63">
        <v>6113</v>
      </c>
      <c r="B11" s="65" t="s">
        <v>25</v>
      </c>
      <c r="C11" s="247" t="s">
        <v>26</v>
      </c>
      <c r="D11" s="194">
        <v>723519.42</v>
      </c>
      <c r="E11" s="194">
        <v>829999.41</v>
      </c>
      <c r="F11" s="45">
        <f t="shared" si="0"/>
        <v>114.71694982285341</v>
      </c>
    </row>
    <row r="12" spans="1:24" ht="12.75" customHeight="1" x14ac:dyDescent="0.25">
      <c r="A12" s="63">
        <v>6114</v>
      </c>
      <c r="B12" s="65" t="s">
        <v>27</v>
      </c>
      <c r="C12" s="247" t="s">
        <v>28</v>
      </c>
      <c r="D12" s="194">
        <v>2324273.29</v>
      </c>
      <c r="E12" s="194">
        <v>2443848.62</v>
      </c>
      <c r="F12" s="45">
        <f t="shared" si="0"/>
        <v>105.14463297041976</v>
      </c>
    </row>
    <row r="13" spans="1:24" ht="12.75" customHeight="1" x14ac:dyDescent="0.25">
      <c r="A13" s="63">
        <v>6115</v>
      </c>
      <c r="B13" s="65" t="s">
        <v>29</v>
      </c>
      <c r="C13" s="247" t="s">
        <v>30</v>
      </c>
      <c r="D13" s="194">
        <v>323288.96999999997</v>
      </c>
      <c r="E13" s="194">
        <v>0</v>
      </c>
      <c r="F13" s="45">
        <f t="shared" si="0"/>
        <v>0</v>
      </c>
    </row>
    <row r="14" spans="1:24" ht="12.75" customHeight="1" x14ac:dyDescent="0.25">
      <c r="A14" s="63">
        <v>6116</v>
      </c>
      <c r="B14" s="65" t="s">
        <v>31</v>
      </c>
      <c r="C14" s="247" t="s">
        <v>32</v>
      </c>
      <c r="D14" s="194">
        <v>984.09</v>
      </c>
      <c r="E14" s="194">
        <v>0</v>
      </c>
      <c r="F14" s="45">
        <f t="shared" si="0"/>
        <v>0</v>
      </c>
    </row>
    <row r="15" spans="1:24" ht="12.75" customHeight="1" x14ac:dyDescent="0.25">
      <c r="A15" s="63">
        <v>6117</v>
      </c>
      <c r="B15" s="220" t="s">
        <v>33</v>
      </c>
      <c r="C15" s="247" t="s">
        <v>34</v>
      </c>
      <c r="D15" s="194">
        <v>2348038.92</v>
      </c>
      <c r="E15" s="194">
        <v>2982564.14</v>
      </c>
      <c r="F15" s="45">
        <f t="shared" si="0"/>
        <v>127.02362446360131</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1279866.06</v>
      </c>
      <c r="E23" s="60">
        <f t="shared" si="2"/>
        <v>1643061.9200000002</v>
      </c>
      <c r="F23" s="45">
        <f t="shared" si="0"/>
        <v>128.37764601711527</v>
      </c>
    </row>
    <row r="24" spans="1:6" ht="12.75" customHeight="1" x14ac:dyDescent="0.25">
      <c r="A24" s="63">
        <v>6131</v>
      </c>
      <c r="B24" s="65" t="s">
        <v>51</v>
      </c>
      <c r="C24" s="247" t="s">
        <v>52</v>
      </c>
      <c r="D24" s="194">
        <v>42881.94</v>
      </c>
      <c r="E24" s="194">
        <v>92281.31</v>
      </c>
      <c r="F24" s="45">
        <f t="shared" si="0"/>
        <v>215.19854278980847</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1236984.1200000001</v>
      </c>
      <c r="E27" s="194">
        <v>1550780.61</v>
      </c>
      <c r="F27" s="45">
        <f t="shared" si="0"/>
        <v>125.36786729323575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331899.18</v>
      </c>
      <c r="E29" s="60">
        <f>SUM(E30:E35)</f>
        <v>378899.59</v>
      </c>
      <c r="F29" s="45">
        <f t="shared" si="0"/>
        <v>114.1610503527005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331899.18</v>
      </c>
      <c r="E31" s="194">
        <v>377865.45</v>
      </c>
      <c r="F31" s="45">
        <f t="shared" si="0"/>
        <v>113.84946778114968</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1034.1400000000001</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26265153.659999996</v>
      </c>
      <c r="E49" s="60">
        <f>E50+E53+E58+E61+E64+E68+E71+E74+E77</f>
        <v>27987278.639999997</v>
      </c>
      <c r="F49" s="45">
        <f t="shared" si="0"/>
        <v>106.55669105268811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4050</v>
      </c>
      <c r="E53" s="60">
        <f t="shared" si="8"/>
        <v>0</v>
      </c>
      <c r="F53" s="45">
        <f t="shared" si="0"/>
        <v>0</v>
      </c>
    </row>
    <row r="54" spans="1:6" ht="12.75" customHeight="1" x14ac:dyDescent="0.25">
      <c r="A54" s="63">
        <v>6321</v>
      </c>
      <c r="B54" s="65" t="s">
        <v>111</v>
      </c>
      <c r="C54" s="247" t="s">
        <v>112</v>
      </c>
      <c r="D54" s="194">
        <v>4050</v>
      </c>
      <c r="E54" s="194">
        <v>0</v>
      </c>
      <c r="F54" s="45">
        <f t="shared" si="0"/>
        <v>0</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1428597.3</v>
      </c>
      <c r="E58" s="60">
        <f t="shared" si="9"/>
        <v>1742057.21</v>
      </c>
      <c r="F58" s="45">
        <f t="shared" si="0"/>
        <v>121.94179633406839</v>
      </c>
    </row>
    <row r="59" spans="1:6" ht="12" x14ac:dyDescent="0.25">
      <c r="A59" s="63">
        <v>6331</v>
      </c>
      <c r="B59" s="65" t="s">
        <v>121</v>
      </c>
      <c r="C59" s="247" t="s">
        <v>122</v>
      </c>
      <c r="D59" s="194">
        <v>938488.77</v>
      </c>
      <c r="E59" s="194">
        <v>1304378.9099999999</v>
      </c>
      <c r="F59" s="45">
        <f t="shared" si="0"/>
        <v>138.98716230775995</v>
      </c>
    </row>
    <row r="60" spans="1:6" ht="12" x14ac:dyDescent="0.25">
      <c r="A60" s="63">
        <v>6332</v>
      </c>
      <c r="B60" s="65" t="s">
        <v>123</v>
      </c>
      <c r="C60" s="247" t="s">
        <v>124</v>
      </c>
      <c r="D60" s="194">
        <v>490108.53</v>
      </c>
      <c r="E60" s="194">
        <v>437678.3</v>
      </c>
      <c r="F60" s="45">
        <f t="shared" si="0"/>
        <v>89.302322487633504</v>
      </c>
    </row>
    <row r="61" spans="1:6" ht="12.75" customHeight="1" x14ac:dyDescent="0.25">
      <c r="A61" s="63">
        <v>634</v>
      </c>
      <c r="B61" s="65" t="s">
        <v>125</v>
      </c>
      <c r="C61" s="247" t="s">
        <v>126</v>
      </c>
      <c r="D61" s="60">
        <f t="shared" ref="D61:E61" si="10">SUM(D62:D63)</f>
        <v>1364784.95</v>
      </c>
      <c r="E61" s="60">
        <f t="shared" si="10"/>
        <v>1689330.64</v>
      </c>
      <c r="F61" s="45">
        <f t="shared" si="0"/>
        <v>123.77998746249364</v>
      </c>
    </row>
    <row r="62" spans="1:6" ht="12.75" customHeight="1" x14ac:dyDescent="0.25">
      <c r="A62" s="63">
        <v>6341</v>
      </c>
      <c r="B62" s="65" t="s">
        <v>127</v>
      </c>
      <c r="C62" s="247" t="s">
        <v>128</v>
      </c>
      <c r="D62" s="194">
        <v>32296.9</v>
      </c>
      <c r="E62" s="194">
        <v>20700.900000000001</v>
      </c>
      <c r="F62" s="45">
        <f t="shared" si="0"/>
        <v>64.095625276729351</v>
      </c>
    </row>
    <row r="63" spans="1:6" ht="12.75" customHeight="1" x14ac:dyDescent="0.25">
      <c r="A63" s="63">
        <v>6342</v>
      </c>
      <c r="B63" s="65" t="s">
        <v>129</v>
      </c>
      <c r="C63" s="247" t="s">
        <v>130</v>
      </c>
      <c r="D63" s="194">
        <v>1332488.05</v>
      </c>
      <c r="E63" s="194">
        <v>1668629.74</v>
      </c>
      <c r="F63" s="45">
        <f t="shared" si="0"/>
        <v>125.22661948075256</v>
      </c>
    </row>
    <row r="64" spans="1:6" ht="22.8" x14ac:dyDescent="0.25">
      <c r="A64" s="63">
        <v>635</v>
      </c>
      <c r="B64" s="65" t="s">
        <v>131</v>
      </c>
      <c r="C64" s="247" t="s">
        <v>132</v>
      </c>
      <c r="D64" s="60">
        <f>SUM(D65:D67)</f>
        <v>1364635.83</v>
      </c>
      <c r="E64" s="60">
        <f>SUM(E65:E67)</f>
        <v>1375266.2</v>
      </c>
      <c r="F64" s="45">
        <f t="shared" si="0"/>
        <v>100.77898951253536</v>
      </c>
    </row>
    <row r="65" spans="1:6" ht="12.75" customHeight="1" x14ac:dyDescent="0.25">
      <c r="A65" s="63">
        <v>6351</v>
      </c>
      <c r="B65" s="65" t="s">
        <v>133</v>
      </c>
      <c r="C65" s="247" t="s">
        <v>134</v>
      </c>
      <c r="D65" s="194">
        <v>1364635.83</v>
      </c>
      <c r="E65" s="194">
        <v>1181505.3999999999</v>
      </c>
      <c r="F65" s="45">
        <f t="shared" si="0"/>
        <v>86.580271016334066</v>
      </c>
    </row>
    <row r="66" spans="1:6" ht="12.75" customHeight="1" x14ac:dyDescent="0.25">
      <c r="A66" s="63">
        <v>6352</v>
      </c>
      <c r="B66" s="64" t="s">
        <v>135</v>
      </c>
      <c r="C66" s="247" t="s">
        <v>136</v>
      </c>
      <c r="D66" s="194">
        <v>0</v>
      </c>
      <c r="E66" s="194">
        <v>193760.8</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16247000.609999999</v>
      </c>
      <c r="E68" s="60">
        <f t="shared" si="11"/>
        <v>17194447.229999997</v>
      </c>
      <c r="F68" s="45">
        <f t="shared" si="0"/>
        <v>105.83151710732901</v>
      </c>
    </row>
    <row r="69" spans="1:6" ht="12.75" customHeight="1" x14ac:dyDescent="0.25">
      <c r="A69" s="63" t="s">
        <v>141</v>
      </c>
      <c r="B69" s="64" t="s">
        <v>142</v>
      </c>
      <c r="C69" s="247" t="s">
        <v>141</v>
      </c>
      <c r="D69" s="194">
        <v>15875351.83</v>
      </c>
      <c r="E69" s="194">
        <v>16832648.989999998</v>
      </c>
      <c r="F69" s="45">
        <f t="shared" si="0"/>
        <v>106.03008468883803</v>
      </c>
    </row>
    <row r="70" spans="1:6" ht="12" x14ac:dyDescent="0.25">
      <c r="A70" s="63" t="s">
        <v>143</v>
      </c>
      <c r="B70" s="64" t="s">
        <v>144</v>
      </c>
      <c r="C70" s="247" t="s">
        <v>143</v>
      </c>
      <c r="D70" s="194">
        <v>371648.78</v>
      </c>
      <c r="E70" s="194">
        <v>361798.24</v>
      </c>
      <c r="F70" s="45">
        <f t="shared" si="0"/>
        <v>97.349502936616645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5856084.9699999997</v>
      </c>
      <c r="E74" s="60">
        <f t="shared" si="13"/>
        <v>5986177.3600000003</v>
      </c>
      <c r="F74" s="45">
        <f t="shared" si="0"/>
        <v>102.22149081965935</v>
      </c>
    </row>
    <row r="75" spans="1:6" ht="12.75" customHeight="1" x14ac:dyDescent="0.25">
      <c r="A75" s="63" t="s">
        <v>153</v>
      </c>
      <c r="B75" s="65" t="s">
        <v>154</v>
      </c>
      <c r="C75" s="247" t="s">
        <v>153</v>
      </c>
      <c r="D75" s="194">
        <v>690044.5</v>
      </c>
      <c r="E75" s="194">
        <v>737142.11</v>
      </c>
      <c r="F75" s="45">
        <f t="shared" si="0"/>
        <v>106.8253003972932</v>
      </c>
    </row>
    <row r="76" spans="1:6" ht="12.75" customHeight="1" x14ac:dyDescent="0.25">
      <c r="A76" s="63" t="s">
        <v>155</v>
      </c>
      <c r="B76" s="65" t="s">
        <v>156</v>
      </c>
      <c r="C76" s="247" t="s">
        <v>155</v>
      </c>
      <c r="D76" s="194">
        <v>5166040.47</v>
      </c>
      <c r="E76" s="194">
        <v>5249035.25</v>
      </c>
      <c r="F76" s="45">
        <f t="shared" si="0"/>
        <v>101.60654529289819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1957333.7999999998</v>
      </c>
      <c r="E82" s="60">
        <f t="shared" si="15"/>
        <v>1943450.09</v>
      </c>
      <c r="F82" s="45">
        <f t="shared" si="0"/>
        <v>99.290682560123372</v>
      </c>
    </row>
    <row r="83" spans="1:6" ht="12.75" customHeight="1" x14ac:dyDescent="0.25">
      <c r="A83" s="63">
        <v>641</v>
      </c>
      <c r="B83" s="64" t="s">
        <v>169</v>
      </c>
      <c r="C83" s="247" t="s">
        <v>170</v>
      </c>
      <c r="D83" s="60">
        <f t="shared" ref="D83:E83" si="16">SUM(D84:D90)</f>
        <v>77820.160000000003</v>
      </c>
      <c r="E83" s="60">
        <f t="shared" si="16"/>
        <v>9957.7099999999991</v>
      </c>
      <c r="F83" s="45">
        <f t="shared" si="0"/>
        <v>12.795797387206603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46623.92</v>
      </c>
      <c r="E85" s="194">
        <v>9957.7099999999991</v>
      </c>
      <c r="F85" s="45">
        <f t="shared" si="0"/>
        <v>21.357513482349834</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31196.240000000002</v>
      </c>
      <c r="E89" s="194">
        <v>0</v>
      </c>
      <c r="F89" s="45">
        <f t="shared" si="0"/>
        <v>0</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1879513.64</v>
      </c>
      <c r="E91" s="60">
        <f t="shared" si="17"/>
        <v>1933492.3800000001</v>
      </c>
      <c r="F91" s="45">
        <f t="shared" si="0"/>
        <v>102.87195255470454</v>
      </c>
    </row>
    <row r="92" spans="1:6" ht="12.75" customHeight="1" x14ac:dyDescent="0.25">
      <c r="A92" s="63">
        <v>6421</v>
      </c>
      <c r="B92" s="64" t="s">
        <v>187</v>
      </c>
      <c r="C92" s="247" t="s">
        <v>188</v>
      </c>
      <c r="D92" s="194">
        <v>9715.8700000000008</v>
      </c>
      <c r="E92" s="194">
        <v>11187.14</v>
      </c>
      <c r="F92" s="45">
        <f t="shared" si="0"/>
        <v>115.14295683248127</v>
      </c>
    </row>
    <row r="93" spans="1:6" ht="12.75" customHeight="1" x14ac:dyDescent="0.25">
      <c r="A93" s="63">
        <v>6422</v>
      </c>
      <c r="B93" s="64" t="s">
        <v>189</v>
      </c>
      <c r="C93" s="247" t="s">
        <v>190</v>
      </c>
      <c r="D93" s="194">
        <v>624964.12</v>
      </c>
      <c r="E93" s="194">
        <v>646317.4</v>
      </c>
      <c r="F93" s="45">
        <f t="shared" si="0"/>
        <v>103.41672094711613</v>
      </c>
    </row>
    <row r="94" spans="1:6" ht="12.75" customHeight="1" x14ac:dyDescent="0.25">
      <c r="A94" s="63">
        <v>6423</v>
      </c>
      <c r="B94" s="64" t="s">
        <v>191</v>
      </c>
      <c r="C94" s="247" t="s">
        <v>192</v>
      </c>
      <c r="D94" s="194">
        <v>1244833.6499999999</v>
      </c>
      <c r="E94" s="194">
        <v>1275987.8400000001</v>
      </c>
      <c r="F94" s="45">
        <f t="shared" si="0"/>
        <v>102.5026789724073</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10475696.289999999</v>
      </c>
      <c r="E106" s="60">
        <f>E107+E112+E120+E124</f>
        <v>11458533.119999999</v>
      </c>
      <c r="F106" s="45">
        <f t="shared" si="0"/>
        <v>109.38206686020678</v>
      </c>
    </row>
    <row r="107" spans="1:6" ht="12.75" customHeight="1" x14ac:dyDescent="0.25">
      <c r="A107" s="63">
        <v>651</v>
      </c>
      <c r="B107" s="64" t="s">
        <v>217</v>
      </c>
      <c r="C107" s="247" t="s">
        <v>218</v>
      </c>
      <c r="D107" s="60">
        <f t="shared" ref="D107:E107" si="19">SUM(D108:D111)</f>
        <v>123768.42</v>
      </c>
      <c r="E107" s="60">
        <f t="shared" si="19"/>
        <v>112607.74000000002</v>
      </c>
      <c r="F107" s="45">
        <f t="shared" si="0"/>
        <v>90.982610911571811</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95050.27</v>
      </c>
      <c r="E109" s="194">
        <v>93927.32</v>
      </c>
      <c r="F109" s="45">
        <f t="shared" si="0"/>
        <v>98.818572530093817</v>
      </c>
    </row>
    <row r="110" spans="1:6" ht="12.75" customHeight="1" x14ac:dyDescent="0.25">
      <c r="A110" s="63">
        <v>6513</v>
      </c>
      <c r="B110" s="64" t="s">
        <v>223</v>
      </c>
      <c r="C110" s="247" t="s">
        <v>224</v>
      </c>
      <c r="D110" s="194">
        <v>14039.32</v>
      </c>
      <c r="E110" s="194">
        <v>5150.3500000000004</v>
      </c>
      <c r="F110" s="45">
        <f t="shared" si="0"/>
        <v>36.68518133356887</v>
      </c>
    </row>
    <row r="111" spans="1:6" ht="12.75" customHeight="1" x14ac:dyDescent="0.25">
      <c r="A111" s="63">
        <v>6514</v>
      </c>
      <c r="B111" s="64" t="s">
        <v>225</v>
      </c>
      <c r="C111" s="247" t="s">
        <v>226</v>
      </c>
      <c r="D111" s="194">
        <v>14678.83</v>
      </c>
      <c r="E111" s="194">
        <v>13530.07</v>
      </c>
      <c r="F111" s="45">
        <f t="shared" si="0"/>
        <v>92.174035669055371</v>
      </c>
    </row>
    <row r="112" spans="1:6" ht="12.75" customHeight="1" x14ac:dyDescent="0.25">
      <c r="A112" s="63">
        <v>652</v>
      </c>
      <c r="B112" s="64" t="s">
        <v>227</v>
      </c>
      <c r="C112" s="247" t="s">
        <v>228</v>
      </c>
      <c r="D112" s="60">
        <f t="shared" ref="D112:E112" si="20">SUM(D113:D119)</f>
        <v>2918846.39</v>
      </c>
      <c r="E112" s="60">
        <f t="shared" si="20"/>
        <v>2952297.77</v>
      </c>
      <c r="F112" s="45">
        <f t="shared" si="0"/>
        <v>101.14604797685156</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5985.3</v>
      </c>
      <c r="E114" s="194">
        <v>1182.9100000000001</v>
      </c>
      <c r="F114" s="45">
        <f t="shared" si="0"/>
        <v>19.763587455933703</v>
      </c>
    </row>
    <row r="115" spans="1:6" ht="12.75" customHeight="1" x14ac:dyDescent="0.25">
      <c r="A115" s="63">
        <v>6524</v>
      </c>
      <c r="B115" s="64" t="s">
        <v>233</v>
      </c>
      <c r="C115" s="247" t="s">
        <v>234</v>
      </c>
      <c r="D115" s="194">
        <v>84669.84</v>
      </c>
      <c r="E115" s="194">
        <v>86019.5</v>
      </c>
      <c r="F115" s="45">
        <f t="shared" si="0"/>
        <v>101.59402686954411</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2828191.25</v>
      </c>
      <c r="E117" s="194">
        <v>2842095.36</v>
      </c>
      <c r="F117" s="45">
        <f t="shared" si="0"/>
        <v>100.49162552214246</v>
      </c>
    </row>
    <row r="118" spans="1:6" ht="12.75" customHeight="1" x14ac:dyDescent="0.25">
      <c r="A118" s="63">
        <v>6527</v>
      </c>
      <c r="B118" s="64" t="s">
        <v>239</v>
      </c>
      <c r="C118" s="247" t="s">
        <v>240</v>
      </c>
      <c r="D118" s="194">
        <v>0</v>
      </c>
      <c r="E118" s="194">
        <v>23000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7433081.4799999995</v>
      </c>
      <c r="E120" s="60">
        <f t="shared" si="21"/>
        <v>8393627.6099999994</v>
      </c>
      <c r="F120" s="45">
        <f t="shared" si="0"/>
        <v>112.92258308461325</v>
      </c>
    </row>
    <row r="121" spans="1:6" ht="12.75" customHeight="1" x14ac:dyDescent="0.25">
      <c r="A121" s="63">
        <v>6531</v>
      </c>
      <c r="B121" s="64" t="s">
        <v>245</v>
      </c>
      <c r="C121" s="247" t="s">
        <v>246</v>
      </c>
      <c r="D121" s="194">
        <v>1120773.42</v>
      </c>
      <c r="E121" s="194">
        <v>1921146.8</v>
      </c>
      <c r="F121" s="45">
        <f t="shared" si="0"/>
        <v>171.41259470625207</v>
      </c>
    </row>
    <row r="122" spans="1:6" ht="12.75" customHeight="1" x14ac:dyDescent="0.25">
      <c r="A122" s="63">
        <v>6532</v>
      </c>
      <c r="B122" s="64" t="s">
        <v>247</v>
      </c>
      <c r="C122" s="247" t="s">
        <v>248</v>
      </c>
      <c r="D122" s="194">
        <v>6312308.0599999996</v>
      </c>
      <c r="E122" s="194">
        <v>6472480.8099999996</v>
      </c>
      <c r="F122" s="45">
        <f t="shared" si="0"/>
        <v>102.53746725409343</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1876965.24</v>
      </c>
      <c r="E125" s="60">
        <f t="shared" si="22"/>
        <v>1825007.47</v>
      </c>
      <c r="F125" s="45">
        <f t="shared" si="0"/>
        <v>97.231820339944065</v>
      </c>
    </row>
    <row r="126" spans="1:6" ht="12.75" customHeight="1" x14ac:dyDescent="0.25">
      <c r="A126" s="63">
        <v>661</v>
      </c>
      <c r="B126" s="65" t="s">
        <v>255</v>
      </c>
      <c r="C126" s="247" t="s">
        <v>256</v>
      </c>
      <c r="D126" s="60">
        <f t="shared" ref="D126:E126" si="23">SUM(D127:D128)</f>
        <v>1597641.47</v>
      </c>
      <c r="E126" s="60">
        <f t="shared" si="23"/>
        <v>1663763.95</v>
      </c>
      <c r="F126" s="45">
        <f t="shared" si="0"/>
        <v>104.13875586241512</v>
      </c>
    </row>
    <row r="127" spans="1:6" ht="12.75" customHeight="1" x14ac:dyDescent="0.25">
      <c r="A127" s="63">
        <v>6614</v>
      </c>
      <c r="B127" s="65" t="s">
        <v>257</v>
      </c>
      <c r="C127" s="247" t="s">
        <v>258</v>
      </c>
      <c r="D127" s="194">
        <v>189478.81</v>
      </c>
      <c r="E127" s="194">
        <v>198262.65</v>
      </c>
      <c r="F127" s="45">
        <f t="shared" si="0"/>
        <v>104.63579014455495</v>
      </c>
    </row>
    <row r="128" spans="1:6" ht="12.75" customHeight="1" x14ac:dyDescent="0.25">
      <c r="A128" s="63">
        <v>6615</v>
      </c>
      <c r="B128" s="65" t="s">
        <v>259</v>
      </c>
      <c r="C128" s="247" t="s">
        <v>260</v>
      </c>
      <c r="D128" s="194">
        <v>1408162.66</v>
      </c>
      <c r="E128" s="194">
        <v>1465501.3</v>
      </c>
      <c r="F128" s="45">
        <f t="shared" si="0"/>
        <v>104.07187618509926</v>
      </c>
    </row>
    <row r="129" spans="1:6" ht="22.8" x14ac:dyDescent="0.25">
      <c r="A129" s="63">
        <v>663</v>
      </c>
      <c r="B129" s="182" t="s">
        <v>261</v>
      </c>
      <c r="C129" s="247" t="s">
        <v>262</v>
      </c>
      <c r="D129" s="60">
        <f t="shared" ref="D129:E129" si="24">SUM(D130:D133)</f>
        <v>279323.77</v>
      </c>
      <c r="E129" s="60">
        <f t="shared" si="24"/>
        <v>161243.52000000002</v>
      </c>
      <c r="F129" s="45">
        <f t="shared" si="0"/>
        <v>57.726386837754632</v>
      </c>
    </row>
    <row r="130" spans="1:6" ht="12.75" customHeight="1" x14ac:dyDescent="0.25">
      <c r="A130" s="63">
        <v>6631</v>
      </c>
      <c r="B130" s="65" t="s">
        <v>263</v>
      </c>
      <c r="C130" s="247" t="s">
        <v>264</v>
      </c>
      <c r="D130" s="194">
        <v>95818.62</v>
      </c>
      <c r="E130" s="194">
        <v>133096.92000000001</v>
      </c>
      <c r="F130" s="45">
        <f t="shared" si="0"/>
        <v>138.90506876429654</v>
      </c>
    </row>
    <row r="131" spans="1:6" ht="12.75" customHeight="1" x14ac:dyDescent="0.25">
      <c r="A131" s="63">
        <v>6632</v>
      </c>
      <c r="B131" s="182" t="s">
        <v>265</v>
      </c>
      <c r="C131" s="247" t="s">
        <v>266</v>
      </c>
      <c r="D131" s="194">
        <v>183505.15</v>
      </c>
      <c r="E131" s="194">
        <v>28146.6</v>
      </c>
      <c r="F131" s="45">
        <f t="shared" si="0"/>
        <v>15.338316118103497</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c r="E136" s="194"/>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186194.47999999998</v>
      </c>
      <c r="E140" s="60">
        <f t="shared" si="28"/>
        <v>279849.45999999996</v>
      </c>
      <c r="F140" s="45">
        <f t="shared" si="26"/>
        <v>150.29954701127554</v>
      </c>
    </row>
    <row r="141" spans="1:6" ht="12.75" customHeight="1" x14ac:dyDescent="0.25">
      <c r="A141" s="63">
        <v>681</v>
      </c>
      <c r="B141" s="65" t="s">
        <v>285</v>
      </c>
      <c r="C141" s="247" t="s">
        <v>286</v>
      </c>
      <c r="D141" s="60">
        <f t="shared" ref="D141:E141" si="29">SUM(D142:D150)</f>
        <v>38018.92</v>
      </c>
      <c r="E141" s="60">
        <f t="shared" si="29"/>
        <v>53699.35</v>
      </c>
      <c r="F141" s="45">
        <f t="shared" si="26"/>
        <v>141.24375442542819</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38018.92</v>
      </c>
      <c r="E150" s="194">
        <v>53699.35</v>
      </c>
      <c r="F150" s="45">
        <f t="shared" si="26"/>
        <v>141.24375442542819</v>
      </c>
    </row>
    <row r="151" spans="1:6" ht="12.75" customHeight="1" x14ac:dyDescent="0.25">
      <c r="A151" s="63">
        <v>683</v>
      </c>
      <c r="B151" s="64" t="s">
        <v>305</v>
      </c>
      <c r="C151" s="247" t="s">
        <v>306</v>
      </c>
      <c r="D151" s="194">
        <v>148175.56</v>
      </c>
      <c r="E151" s="194">
        <v>226150.11</v>
      </c>
      <c r="F151" s="45">
        <f t="shared" si="26"/>
        <v>152.62308440069333</v>
      </c>
    </row>
    <row r="152" spans="1:6" ht="12.75" customHeight="1" x14ac:dyDescent="0.25">
      <c r="A152" s="63">
        <v>3</v>
      </c>
      <c r="B152" s="64" t="s">
        <v>307</v>
      </c>
      <c r="C152" s="247" t="s">
        <v>13</v>
      </c>
      <c r="D152" s="60">
        <f>D153+D164+D202+D221+D230+D262+D273</f>
        <v>59693536.920000002</v>
      </c>
      <c r="E152" s="60">
        <f>E153+E164+E202+E221+E230+E262+E273</f>
        <v>74423153.200000018</v>
      </c>
      <c r="F152" s="45">
        <f t="shared" si="26"/>
        <v>124.67539542805166</v>
      </c>
    </row>
    <row r="153" spans="1:6" ht="12.75" customHeight="1" x14ac:dyDescent="0.25">
      <c r="A153" s="63">
        <v>31</v>
      </c>
      <c r="B153" s="64" t="s">
        <v>308</v>
      </c>
      <c r="C153" s="247" t="s">
        <v>309</v>
      </c>
      <c r="D153" s="60">
        <f t="shared" ref="D153:E153" si="30">D154+D159+D160</f>
        <v>31409481.050000001</v>
      </c>
      <c r="E153" s="60">
        <f t="shared" si="30"/>
        <v>40089906.369999997</v>
      </c>
      <c r="F153" s="45">
        <f t="shared" si="26"/>
        <v>127.63632199520214</v>
      </c>
    </row>
    <row r="154" spans="1:6" ht="12.75" customHeight="1" x14ac:dyDescent="0.25">
      <c r="A154" s="63">
        <v>311</v>
      </c>
      <c r="B154" s="64" t="s">
        <v>310</v>
      </c>
      <c r="C154" s="247" t="s">
        <v>311</v>
      </c>
      <c r="D154" s="60">
        <f t="shared" ref="D154:E154" si="31">SUM(D155:D158)</f>
        <v>25154187.210000001</v>
      </c>
      <c r="E154" s="60">
        <f t="shared" si="31"/>
        <v>32453891.279999997</v>
      </c>
      <c r="F154" s="45">
        <f t="shared" si="26"/>
        <v>129.01983677333058</v>
      </c>
    </row>
    <row r="155" spans="1:6" ht="12.75" customHeight="1" x14ac:dyDescent="0.25">
      <c r="A155" s="63">
        <v>3111</v>
      </c>
      <c r="B155" s="64" t="s">
        <v>312</v>
      </c>
      <c r="C155" s="247" t="s">
        <v>313</v>
      </c>
      <c r="D155" s="194">
        <v>24777104.77</v>
      </c>
      <c r="E155" s="194">
        <v>31720105.030000001</v>
      </c>
      <c r="F155" s="45">
        <f t="shared" si="26"/>
        <v>128.02183840464909</v>
      </c>
    </row>
    <row r="156" spans="1:6" ht="12.75" customHeight="1" x14ac:dyDescent="0.25">
      <c r="A156" s="63">
        <v>3112</v>
      </c>
      <c r="B156" s="64" t="s">
        <v>314</v>
      </c>
      <c r="C156" s="247" t="s">
        <v>315</v>
      </c>
      <c r="D156" s="194">
        <v>79928.210000000006</v>
      </c>
      <c r="E156" s="194">
        <v>82677.45</v>
      </c>
      <c r="F156" s="45">
        <f t="shared" si="26"/>
        <v>103.43963664393334</v>
      </c>
    </row>
    <row r="157" spans="1:6" ht="12.75" customHeight="1" x14ac:dyDescent="0.25">
      <c r="A157" s="63">
        <v>3113</v>
      </c>
      <c r="B157" s="65" t="s">
        <v>316</v>
      </c>
      <c r="C157" s="247" t="s">
        <v>317</v>
      </c>
      <c r="D157" s="194">
        <v>189427.56</v>
      </c>
      <c r="E157" s="194">
        <v>542831.65</v>
      </c>
      <c r="F157" s="45">
        <f t="shared" si="26"/>
        <v>286.56424123290191</v>
      </c>
    </row>
    <row r="158" spans="1:6" ht="12.75" customHeight="1" x14ac:dyDescent="0.25">
      <c r="A158" s="63">
        <v>3114</v>
      </c>
      <c r="B158" s="65" t="s">
        <v>318</v>
      </c>
      <c r="C158" s="247" t="s">
        <v>319</v>
      </c>
      <c r="D158" s="194">
        <v>107726.67</v>
      </c>
      <c r="E158" s="194">
        <v>108277.15</v>
      </c>
      <c r="F158" s="45">
        <f t="shared" si="26"/>
        <v>100.51099695182259</v>
      </c>
    </row>
    <row r="159" spans="1:6" ht="12.75" customHeight="1" x14ac:dyDescent="0.25">
      <c r="A159" s="63">
        <v>312</v>
      </c>
      <c r="B159" s="65" t="s">
        <v>320</v>
      </c>
      <c r="C159" s="247" t="s">
        <v>321</v>
      </c>
      <c r="D159" s="194">
        <v>2136763.34</v>
      </c>
      <c r="E159" s="194">
        <v>2254781.67</v>
      </c>
      <c r="F159" s="45">
        <f t="shared" si="26"/>
        <v>105.52322888504817</v>
      </c>
    </row>
    <row r="160" spans="1:6" ht="12.75" customHeight="1" x14ac:dyDescent="0.25">
      <c r="A160" s="63">
        <v>313</v>
      </c>
      <c r="B160" s="65" t="s">
        <v>322</v>
      </c>
      <c r="C160" s="247" t="s">
        <v>323</v>
      </c>
      <c r="D160" s="60">
        <f t="shared" ref="D160:E160" si="32">SUM(D161:D163)</f>
        <v>4118530.5</v>
      </c>
      <c r="E160" s="60">
        <f t="shared" si="32"/>
        <v>5381233.4199999999</v>
      </c>
      <c r="F160" s="45">
        <f t="shared" si="26"/>
        <v>130.65906444058143</v>
      </c>
    </row>
    <row r="161" spans="1:6" ht="12.75" customHeight="1" x14ac:dyDescent="0.25">
      <c r="A161" s="63">
        <v>3131</v>
      </c>
      <c r="B161" s="65" t="s">
        <v>324</v>
      </c>
      <c r="C161" s="247" t="s">
        <v>325</v>
      </c>
      <c r="D161" s="194">
        <v>117359.07</v>
      </c>
      <c r="E161" s="194">
        <v>152490.76</v>
      </c>
      <c r="F161" s="45">
        <f t="shared" si="26"/>
        <v>129.93521506262789</v>
      </c>
    </row>
    <row r="162" spans="1:6" ht="12.75" customHeight="1" x14ac:dyDescent="0.25">
      <c r="A162" s="63">
        <v>3132</v>
      </c>
      <c r="B162" s="65" t="s">
        <v>326</v>
      </c>
      <c r="C162" s="247" t="s">
        <v>327</v>
      </c>
      <c r="D162" s="194">
        <v>4001159.39</v>
      </c>
      <c r="E162" s="194">
        <v>5228742.66</v>
      </c>
      <c r="F162" s="45">
        <f t="shared" si="26"/>
        <v>130.68068902898665</v>
      </c>
    </row>
    <row r="163" spans="1:6" ht="12.75" customHeight="1" x14ac:dyDescent="0.25">
      <c r="A163" s="63">
        <v>3133</v>
      </c>
      <c r="B163" s="64" t="s">
        <v>328</v>
      </c>
      <c r="C163" s="247" t="s">
        <v>329</v>
      </c>
      <c r="D163" s="194">
        <v>12.04</v>
      </c>
      <c r="E163" s="194">
        <v>0</v>
      </c>
      <c r="F163" s="45">
        <f t="shared" si="26"/>
        <v>0</v>
      </c>
    </row>
    <row r="164" spans="1:6" ht="12.75" customHeight="1" x14ac:dyDescent="0.25">
      <c r="A164" s="70">
        <v>32</v>
      </c>
      <c r="B164" s="65" t="s">
        <v>330</v>
      </c>
      <c r="C164" s="247" t="s">
        <v>331</v>
      </c>
      <c r="D164" s="60">
        <f>D165+D170+D178+D188+D189+D194</f>
        <v>19980739.84</v>
      </c>
      <c r="E164" s="60">
        <f>E165+E170+E178+E188+E189+E194</f>
        <v>23617821.550000001</v>
      </c>
      <c r="F164" s="45">
        <f t="shared" si="26"/>
        <v>118.20293812503793</v>
      </c>
    </row>
    <row r="165" spans="1:6" ht="12.75" customHeight="1" x14ac:dyDescent="0.25">
      <c r="A165" s="63">
        <v>321</v>
      </c>
      <c r="B165" s="64" t="s">
        <v>332</v>
      </c>
      <c r="C165" s="247" t="s">
        <v>333</v>
      </c>
      <c r="D165" s="60">
        <f t="shared" ref="D165:E165" si="33">SUM(D166:D169)</f>
        <v>1074361.1499999999</v>
      </c>
      <c r="E165" s="60">
        <f t="shared" si="33"/>
        <v>1047388.02</v>
      </c>
      <c r="F165" s="45">
        <f t="shared" si="26"/>
        <v>97.489379618762285</v>
      </c>
    </row>
    <row r="166" spans="1:6" ht="12.75" customHeight="1" x14ac:dyDescent="0.25">
      <c r="A166" s="63">
        <v>3211</v>
      </c>
      <c r="B166" s="64" t="s">
        <v>334</v>
      </c>
      <c r="C166" s="247" t="s">
        <v>335</v>
      </c>
      <c r="D166" s="194">
        <v>169724.58</v>
      </c>
      <c r="E166" s="194">
        <v>161577.5</v>
      </c>
      <c r="F166" s="45">
        <f t="shared" si="26"/>
        <v>95.199823148774328</v>
      </c>
    </row>
    <row r="167" spans="1:6" ht="12.75" customHeight="1" x14ac:dyDescent="0.25">
      <c r="A167" s="63">
        <v>3212</v>
      </c>
      <c r="B167" s="64" t="s">
        <v>336</v>
      </c>
      <c r="C167" s="247" t="s">
        <v>337</v>
      </c>
      <c r="D167" s="194">
        <v>839359.97</v>
      </c>
      <c r="E167" s="194">
        <v>807895.67</v>
      </c>
      <c r="F167" s="45">
        <f t="shared" si="26"/>
        <v>96.251393785195646</v>
      </c>
    </row>
    <row r="168" spans="1:6" ht="12.75" customHeight="1" x14ac:dyDescent="0.25">
      <c r="A168" s="63">
        <v>3213</v>
      </c>
      <c r="B168" s="64" t="s">
        <v>338</v>
      </c>
      <c r="C168" s="247" t="s">
        <v>339</v>
      </c>
      <c r="D168" s="194">
        <v>56223.08</v>
      </c>
      <c r="E168" s="194">
        <v>70307.62</v>
      </c>
      <c r="F168" s="45">
        <f t="shared" si="26"/>
        <v>125.0511711560448</v>
      </c>
    </row>
    <row r="169" spans="1:6" ht="12.75" customHeight="1" x14ac:dyDescent="0.25">
      <c r="A169" s="63">
        <v>3214</v>
      </c>
      <c r="B169" s="64" t="s">
        <v>340</v>
      </c>
      <c r="C169" s="247" t="s">
        <v>341</v>
      </c>
      <c r="D169" s="194">
        <v>9053.52</v>
      </c>
      <c r="E169" s="194">
        <v>7607.23</v>
      </c>
      <c r="F169" s="45">
        <f t="shared" si="26"/>
        <v>84.025108466099368</v>
      </c>
    </row>
    <row r="170" spans="1:6" ht="12.75" customHeight="1" x14ac:dyDescent="0.25">
      <c r="A170" s="63">
        <v>322</v>
      </c>
      <c r="B170" s="64" t="s">
        <v>342</v>
      </c>
      <c r="C170" s="247" t="s">
        <v>343</v>
      </c>
      <c r="D170" s="60">
        <f t="shared" ref="D170:E170" si="34">SUM(D171:D177)</f>
        <v>4233087.03</v>
      </c>
      <c r="E170" s="60">
        <f t="shared" si="34"/>
        <v>3845269.53</v>
      </c>
      <c r="F170" s="45">
        <f t="shared" si="26"/>
        <v>90.83842365508842</v>
      </c>
    </row>
    <row r="171" spans="1:6" ht="12.75" customHeight="1" x14ac:dyDescent="0.25">
      <c r="A171" s="63">
        <v>3221</v>
      </c>
      <c r="B171" s="64" t="s">
        <v>344</v>
      </c>
      <c r="C171" s="247" t="s">
        <v>345</v>
      </c>
      <c r="D171" s="194">
        <v>548512.05000000005</v>
      </c>
      <c r="E171" s="194">
        <v>551319.44999999995</v>
      </c>
      <c r="F171" s="45">
        <f t="shared" si="26"/>
        <v>100.51182102562741</v>
      </c>
    </row>
    <row r="172" spans="1:6" ht="12.75" customHeight="1" x14ac:dyDescent="0.25">
      <c r="A172" s="63">
        <v>3222</v>
      </c>
      <c r="B172" s="64" t="s">
        <v>346</v>
      </c>
      <c r="C172" s="247" t="s">
        <v>347</v>
      </c>
      <c r="D172" s="194">
        <v>1542120.29</v>
      </c>
      <c r="E172" s="194">
        <v>1526825.18</v>
      </c>
      <c r="F172" s="45">
        <f t="shared" si="26"/>
        <v>99.008176593020508</v>
      </c>
    </row>
    <row r="173" spans="1:6" ht="12.75" customHeight="1" x14ac:dyDescent="0.25">
      <c r="A173" s="63">
        <v>3223</v>
      </c>
      <c r="B173" s="65" t="s">
        <v>348</v>
      </c>
      <c r="C173" s="247" t="s">
        <v>349</v>
      </c>
      <c r="D173" s="194">
        <v>1723733.49</v>
      </c>
      <c r="E173" s="194">
        <v>1400422.23</v>
      </c>
      <c r="F173" s="45">
        <f t="shared" si="26"/>
        <v>81.243547110058174</v>
      </c>
    </row>
    <row r="174" spans="1:6" ht="12.75" customHeight="1" x14ac:dyDescent="0.25">
      <c r="A174" s="63">
        <v>3224</v>
      </c>
      <c r="B174" s="65" t="s">
        <v>350</v>
      </c>
      <c r="C174" s="247" t="s">
        <v>351</v>
      </c>
      <c r="D174" s="194">
        <v>199236.99</v>
      </c>
      <c r="E174" s="194">
        <v>163502.64000000001</v>
      </c>
      <c r="F174" s="45">
        <f t="shared" si="26"/>
        <v>82.064399788412786</v>
      </c>
    </row>
    <row r="175" spans="1:6" ht="12.75" customHeight="1" x14ac:dyDescent="0.25">
      <c r="A175" s="63">
        <v>3225</v>
      </c>
      <c r="B175" s="65" t="s">
        <v>352</v>
      </c>
      <c r="C175" s="247" t="s">
        <v>353</v>
      </c>
      <c r="D175" s="194">
        <v>110272.17</v>
      </c>
      <c r="E175" s="194">
        <v>95615.05</v>
      </c>
      <c r="F175" s="45">
        <f t="shared" si="26"/>
        <v>86.708232911350166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109212.04</v>
      </c>
      <c r="E177" s="194">
        <v>107584.98</v>
      </c>
      <c r="F177" s="45">
        <f t="shared" si="26"/>
        <v>98.510182576939314</v>
      </c>
    </row>
    <row r="178" spans="1:6" ht="12.75" customHeight="1" x14ac:dyDescent="0.25">
      <c r="A178" s="63">
        <v>323</v>
      </c>
      <c r="B178" s="65" t="s">
        <v>358</v>
      </c>
      <c r="C178" s="247" t="s">
        <v>359</v>
      </c>
      <c r="D178" s="60">
        <f t="shared" ref="D178:E178" si="35">SUM(D179:D187)</f>
        <v>13655356.82</v>
      </c>
      <c r="E178" s="60">
        <f t="shared" si="35"/>
        <v>17567615.550000001</v>
      </c>
      <c r="F178" s="45">
        <f t="shared" si="26"/>
        <v>128.64999268470231</v>
      </c>
    </row>
    <row r="179" spans="1:6" ht="12.75" customHeight="1" x14ac:dyDescent="0.25">
      <c r="A179" s="63">
        <v>3231</v>
      </c>
      <c r="B179" s="65" t="s">
        <v>360</v>
      </c>
      <c r="C179" s="247" t="s">
        <v>361</v>
      </c>
      <c r="D179" s="194">
        <v>686224.61</v>
      </c>
      <c r="E179" s="194">
        <v>746891.38</v>
      </c>
      <c r="F179" s="45">
        <f t="shared" si="26"/>
        <v>108.84065787148029</v>
      </c>
    </row>
    <row r="180" spans="1:6" ht="12.75" customHeight="1" x14ac:dyDescent="0.25">
      <c r="A180" s="63">
        <v>3232</v>
      </c>
      <c r="B180" s="65" t="s">
        <v>362</v>
      </c>
      <c r="C180" s="247" t="s">
        <v>363</v>
      </c>
      <c r="D180" s="194">
        <v>6791772.6100000003</v>
      </c>
      <c r="E180" s="194">
        <v>8812013.4399999995</v>
      </c>
      <c r="F180" s="45">
        <f t="shared" si="26"/>
        <v>129.74541325228495</v>
      </c>
    </row>
    <row r="181" spans="1:6" ht="12.75" customHeight="1" x14ac:dyDescent="0.25">
      <c r="A181" s="63">
        <v>3233</v>
      </c>
      <c r="B181" s="65" t="s">
        <v>364</v>
      </c>
      <c r="C181" s="247" t="s">
        <v>365</v>
      </c>
      <c r="D181" s="194">
        <v>235242.68</v>
      </c>
      <c r="E181" s="194">
        <v>305034.28999999998</v>
      </c>
      <c r="F181" s="45">
        <f t="shared" si="26"/>
        <v>129.66791995398111</v>
      </c>
    </row>
    <row r="182" spans="1:6" ht="12.75" customHeight="1" x14ac:dyDescent="0.25">
      <c r="A182" s="63">
        <v>3234</v>
      </c>
      <c r="B182" s="65" t="s">
        <v>366</v>
      </c>
      <c r="C182" s="247" t="s">
        <v>367</v>
      </c>
      <c r="D182" s="194">
        <v>931691.24</v>
      </c>
      <c r="E182" s="194">
        <v>1042760.42</v>
      </c>
      <c r="F182" s="45">
        <f t="shared" si="26"/>
        <v>111.9212433509625</v>
      </c>
    </row>
    <row r="183" spans="1:6" ht="12.75" customHeight="1" x14ac:dyDescent="0.25">
      <c r="A183" s="63">
        <v>3235</v>
      </c>
      <c r="B183" s="64" t="s">
        <v>368</v>
      </c>
      <c r="C183" s="247" t="s">
        <v>369</v>
      </c>
      <c r="D183" s="194">
        <v>296106.45</v>
      </c>
      <c r="E183" s="194">
        <v>357467.96</v>
      </c>
      <c r="F183" s="45">
        <f t="shared" si="26"/>
        <v>120.72278736245023</v>
      </c>
    </row>
    <row r="184" spans="1:6" ht="12.75" customHeight="1" x14ac:dyDescent="0.25">
      <c r="A184" s="63">
        <v>3236</v>
      </c>
      <c r="B184" s="64" t="s">
        <v>370</v>
      </c>
      <c r="C184" s="247" t="s">
        <v>371</v>
      </c>
      <c r="D184" s="194">
        <v>365211.33</v>
      </c>
      <c r="E184" s="194">
        <v>412837.21</v>
      </c>
      <c r="F184" s="45">
        <f t="shared" si="26"/>
        <v>113.04063595179264</v>
      </c>
    </row>
    <row r="185" spans="1:6" ht="12.75" customHeight="1" x14ac:dyDescent="0.25">
      <c r="A185" s="63">
        <v>3237</v>
      </c>
      <c r="B185" s="64" t="s">
        <v>372</v>
      </c>
      <c r="C185" s="247" t="s">
        <v>373</v>
      </c>
      <c r="D185" s="194">
        <v>1525301.72</v>
      </c>
      <c r="E185" s="194">
        <v>1941414.36</v>
      </c>
      <c r="F185" s="45">
        <f t="shared" si="26"/>
        <v>127.28067729445686</v>
      </c>
    </row>
    <row r="186" spans="1:6" ht="12.75" customHeight="1" x14ac:dyDescent="0.25">
      <c r="A186" s="63">
        <v>3238</v>
      </c>
      <c r="B186" s="64" t="s">
        <v>374</v>
      </c>
      <c r="C186" s="247" t="s">
        <v>375</v>
      </c>
      <c r="D186" s="194">
        <v>378617.93</v>
      </c>
      <c r="E186" s="194">
        <v>408334.12</v>
      </c>
      <c r="F186" s="45">
        <f t="shared" si="26"/>
        <v>107.84859554855205</v>
      </c>
    </row>
    <row r="187" spans="1:6" ht="12.75" customHeight="1" x14ac:dyDescent="0.25">
      <c r="A187" s="63">
        <v>3239</v>
      </c>
      <c r="B187" s="64" t="s">
        <v>376</v>
      </c>
      <c r="C187" s="247" t="s">
        <v>377</v>
      </c>
      <c r="D187" s="194">
        <v>2445188.25</v>
      </c>
      <c r="E187" s="194">
        <v>3540862.37</v>
      </c>
      <c r="F187" s="45">
        <f t="shared" si="26"/>
        <v>144.80939739506763</v>
      </c>
    </row>
    <row r="188" spans="1:6" ht="12.75" customHeight="1" x14ac:dyDescent="0.25">
      <c r="A188" s="63">
        <v>324</v>
      </c>
      <c r="B188" s="64" t="s">
        <v>378</v>
      </c>
      <c r="C188" s="247" t="s">
        <v>379</v>
      </c>
      <c r="D188" s="194">
        <v>87001.59</v>
      </c>
      <c r="E188" s="194">
        <v>94005.04</v>
      </c>
      <c r="F188" s="45">
        <f t="shared" si="26"/>
        <v>108.04979541178501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930933.25</v>
      </c>
      <c r="E194" s="60">
        <f t="shared" si="36"/>
        <v>1063543.4100000001</v>
      </c>
      <c r="F194" s="45">
        <f t="shared" si="26"/>
        <v>114.24486234646794</v>
      </c>
    </row>
    <row r="195" spans="1:6" ht="12.75" customHeight="1" x14ac:dyDescent="0.25">
      <c r="A195" s="63">
        <v>3291</v>
      </c>
      <c r="B195" s="183" t="s">
        <v>392</v>
      </c>
      <c r="C195" s="247" t="s">
        <v>393</v>
      </c>
      <c r="D195" s="194">
        <v>98333.43</v>
      </c>
      <c r="E195" s="194">
        <v>322045.42</v>
      </c>
      <c r="F195" s="45">
        <f t="shared" si="26"/>
        <v>327.50349499656426</v>
      </c>
    </row>
    <row r="196" spans="1:6" ht="12.75" customHeight="1" x14ac:dyDescent="0.25">
      <c r="A196" s="63">
        <v>3292</v>
      </c>
      <c r="B196" s="64" t="s">
        <v>394</v>
      </c>
      <c r="C196" s="247" t="s">
        <v>395</v>
      </c>
      <c r="D196" s="194">
        <v>128023.18</v>
      </c>
      <c r="E196" s="194">
        <v>126711.05</v>
      </c>
      <c r="F196" s="45">
        <f t="shared" si="26"/>
        <v>98.975084043374025</v>
      </c>
    </row>
    <row r="197" spans="1:6" ht="12.75" customHeight="1" x14ac:dyDescent="0.25">
      <c r="A197" s="63">
        <v>3293</v>
      </c>
      <c r="B197" s="64" t="s">
        <v>396</v>
      </c>
      <c r="C197" s="247" t="s">
        <v>397</v>
      </c>
      <c r="D197" s="194">
        <v>128857.06</v>
      </c>
      <c r="E197" s="194">
        <v>143609.03</v>
      </c>
      <c r="F197" s="45">
        <f t="shared" si="26"/>
        <v>111.44832110867655</v>
      </c>
    </row>
    <row r="198" spans="1:6" ht="12.75" customHeight="1" x14ac:dyDescent="0.25">
      <c r="A198" s="63">
        <v>3294</v>
      </c>
      <c r="B198" s="64" t="s">
        <v>398</v>
      </c>
      <c r="C198" s="247" t="s">
        <v>399</v>
      </c>
      <c r="D198" s="194">
        <v>41992.23</v>
      </c>
      <c r="E198" s="194">
        <v>43983.25</v>
      </c>
      <c r="F198" s="45">
        <f t="shared" si="26"/>
        <v>104.74140096870302</v>
      </c>
    </row>
    <row r="199" spans="1:6" ht="12.75" customHeight="1" x14ac:dyDescent="0.25">
      <c r="A199" s="63">
        <v>3295</v>
      </c>
      <c r="B199" s="64" t="s">
        <v>400</v>
      </c>
      <c r="C199" s="247" t="s">
        <v>401</v>
      </c>
      <c r="D199" s="194">
        <v>120751.72</v>
      </c>
      <c r="E199" s="194">
        <v>83425.070000000007</v>
      </c>
      <c r="F199" s="45">
        <f t="shared" si="26"/>
        <v>69.088100774051085</v>
      </c>
    </row>
    <row r="200" spans="1:6" ht="12.75" customHeight="1" x14ac:dyDescent="0.25">
      <c r="A200" s="63" t="s">
        <v>402</v>
      </c>
      <c r="B200" s="64" t="s">
        <v>403</v>
      </c>
      <c r="C200" s="247" t="s">
        <v>402</v>
      </c>
      <c r="D200" s="194">
        <v>2173.38</v>
      </c>
      <c r="E200" s="194">
        <v>0</v>
      </c>
      <c r="F200" s="45">
        <f t="shared" si="26"/>
        <v>0</v>
      </c>
    </row>
    <row r="201" spans="1:6" ht="12.75" customHeight="1" x14ac:dyDescent="0.25">
      <c r="A201" s="63">
        <v>3299</v>
      </c>
      <c r="B201" s="64" t="s">
        <v>404</v>
      </c>
      <c r="C201" s="247" t="s">
        <v>405</v>
      </c>
      <c r="D201" s="194">
        <v>410802.25</v>
      </c>
      <c r="E201" s="194">
        <v>343769.59</v>
      </c>
      <c r="F201" s="45">
        <f t="shared" si="26"/>
        <v>83.682499304714128</v>
      </c>
    </row>
    <row r="202" spans="1:6" ht="12.75" customHeight="1" x14ac:dyDescent="0.25">
      <c r="A202" s="63">
        <v>34</v>
      </c>
      <c r="B202" s="183" t="s">
        <v>406</v>
      </c>
      <c r="C202" s="247" t="s">
        <v>407</v>
      </c>
      <c r="D202" s="60">
        <f t="shared" ref="D202:E202" si="37">D203+D208+D216</f>
        <v>450877.08</v>
      </c>
      <c r="E202" s="60">
        <f t="shared" si="37"/>
        <v>334340.45</v>
      </c>
      <c r="F202" s="45">
        <f t="shared" si="26"/>
        <v>74.153347959049071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121365.2</v>
      </c>
      <c r="E208" s="60">
        <f t="shared" si="39"/>
        <v>224288.95</v>
      </c>
      <c r="F208" s="45">
        <f t="shared" si="26"/>
        <v>184.80499352367897</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121365.2</v>
      </c>
      <c r="E211" s="194">
        <v>224288.95</v>
      </c>
      <c r="F211" s="45">
        <f t="shared" si="26"/>
        <v>184.80499352367897</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329511.88</v>
      </c>
      <c r="E216" s="60">
        <f t="shared" si="40"/>
        <v>110051.5</v>
      </c>
      <c r="F216" s="45">
        <f t="shared" si="26"/>
        <v>33.398340600041493</v>
      </c>
    </row>
    <row r="217" spans="1:6" ht="12.75" customHeight="1" x14ac:dyDescent="0.25">
      <c r="A217" s="63">
        <v>3431</v>
      </c>
      <c r="B217" s="182" t="s">
        <v>436</v>
      </c>
      <c r="C217" s="247" t="s">
        <v>437</v>
      </c>
      <c r="D217" s="194">
        <v>68738.94</v>
      </c>
      <c r="E217" s="194">
        <v>84565.95</v>
      </c>
      <c r="F217" s="45">
        <f t="shared" si="26"/>
        <v>123.02480951844761</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2019.24</v>
      </c>
      <c r="E219" s="194">
        <v>411.35</v>
      </c>
      <c r="F219" s="45">
        <f t="shared" si="26"/>
        <v>20.371525920643411</v>
      </c>
    </row>
    <row r="220" spans="1:6" ht="12.75" customHeight="1" x14ac:dyDescent="0.25">
      <c r="A220" s="63">
        <v>3434</v>
      </c>
      <c r="B220" s="65" t="s">
        <v>442</v>
      </c>
      <c r="C220" s="247" t="s">
        <v>443</v>
      </c>
      <c r="D220" s="194">
        <v>258753.7</v>
      </c>
      <c r="E220" s="194">
        <v>25074.2</v>
      </c>
      <c r="F220" s="45">
        <f t="shared" si="26"/>
        <v>9.6903735096348385</v>
      </c>
    </row>
    <row r="221" spans="1:6" ht="12.75" customHeight="1" x14ac:dyDescent="0.25">
      <c r="A221" s="63">
        <v>35</v>
      </c>
      <c r="B221" s="65" t="s">
        <v>444</v>
      </c>
      <c r="C221" s="247" t="s">
        <v>445</v>
      </c>
      <c r="D221" s="60">
        <f t="shared" ref="D221:E221" si="41">D222+D225+D229</f>
        <v>1877909.93</v>
      </c>
      <c r="E221" s="60">
        <f t="shared" si="41"/>
        <v>2081582.07</v>
      </c>
      <c r="F221" s="45">
        <f t="shared" si="26"/>
        <v>110.84568203971317</v>
      </c>
    </row>
    <row r="222" spans="1:6" ht="22.8" x14ac:dyDescent="0.25">
      <c r="A222" s="63">
        <v>351</v>
      </c>
      <c r="B222" s="65" t="s">
        <v>446</v>
      </c>
      <c r="C222" s="247" t="s">
        <v>447</v>
      </c>
      <c r="D222" s="60">
        <f t="shared" ref="D222:E222" si="42">SUM(D223:D224)</f>
        <v>46999.95</v>
      </c>
      <c r="E222" s="60">
        <f t="shared" si="42"/>
        <v>46999.92</v>
      </c>
      <c r="F222" s="45">
        <f t="shared" si="26"/>
        <v>99.999936170144863</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46999.95</v>
      </c>
      <c r="E224" s="194">
        <v>46999.92</v>
      </c>
      <c r="F224" s="45">
        <f t="shared" si="26"/>
        <v>99.999936170144863</v>
      </c>
    </row>
    <row r="225" spans="1:6" ht="34.200000000000003" x14ac:dyDescent="0.25">
      <c r="A225" s="63">
        <v>352</v>
      </c>
      <c r="B225" s="65" t="s">
        <v>452</v>
      </c>
      <c r="C225" s="247" t="s">
        <v>453</v>
      </c>
      <c r="D225" s="60">
        <f t="shared" ref="D225:E225" si="43">SUM(D226:D228)</f>
        <v>1830909.98</v>
      </c>
      <c r="E225" s="60">
        <f t="shared" si="43"/>
        <v>2034582.1500000001</v>
      </c>
      <c r="F225" s="45">
        <f t="shared" si="26"/>
        <v>111.12409524361215</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1355606.24</v>
      </c>
      <c r="E227" s="194">
        <v>1555621.6</v>
      </c>
      <c r="F227" s="45">
        <f t="shared" si="26"/>
        <v>114.75467979551348</v>
      </c>
    </row>
    <row r="228" spans="1:6" ht="12.75" customHeight="1" x14ac:dyDescent="0.25">
      <c r="A228" s="63">
        <v>3523</v>
      </c>
      <c r="B228" s="64" t="s">
        <v>458</v>
      </c>
      <c r="C228" s="247" t="s">
        <v>459</v>
      </c>
      <c r="D228" s="194">
        <v>475303.74</v>
      </c>
      <c r="E228" s="194">
        <v>478960.55</v>
      </c>
      <c r="F228" s="45">
        <f t="shared" si="26"/>
        <v>100.76936276579687</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778278.91</v>
      </c>
      <c r="E230" s="60">
        <f>E231+E234+E237+E242+E246+E250+E254+E257</f>
        <v>1518457.38</v>
      </c>
      <c r="F230" s="45">
        <f t="shared" ref="F230:F245" si="44">IF(D230&lt;&gt;0,IF(E230/D230&gt;=100,"&gt;&gt;100",E230/D230*100),"-")</f>
        <v>195.10452621670035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731542.91</v>
      </c>
      <c r="E237" s="60">
        <f t="shared" si="47"/>
        <v>1485726.18</v>
      </c>
      <c r="F237" s="45">
        <f t="shared" si="44"/>
        <v>203.09487792042162</v>
      </c>
    </row>
    <row r="238" spans="1:6" ht="12" x14ac:dyDescent="0.25">
      <c r="A238" s="63">
        <v>3631</v>
      </c>
      <c r="B238" s="65" t="s">
        <v>478</v>
      </c>
      <c r="C238" s="247" t="s">
        <v>479</v>
      </c>
      <c r="D238" s="194">
        <v>108000</v>
      </c>
      <c r="E238" s="194">
        <v>0</v>
      </c>
      <c r="F238" s="45">
        <f t="shared" si="44"/>
        <v>0</v>
      </c>
    </row>
    <row r="239" spans="1:6" ht="12" x14ac:dyDescent="0.25">
      <c r="A239" s="63">
        <v>3632</v>
      </c>
      <c r="B239" s="65" t="s">
        <v>480</v>
      </c>
      <c r="C239" s="247" t="s">
        <v>481</v>
      </c>
      <c r="D239" s="194">
        <v>623542.91</v>
      </c>
      <c r="E239" s="194">
        <v>1485726.18</v>
      </c>
      <c r="F239" s="45">
        <f t="shared" si="44"/>
        <v>238.27168205633194</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46736</v>
      </c>
      <c r="E246" s="60">
        <f t="shared" si="48"/>
        <v>32731.200000000001</v>
      </c>
      <c r="F246" s="45">
        <f t="shared" ref="F246:F249" si="49">IF(D246&lt;&gt;0,IF(E246/D246&gt;=100,"&gt;&gt;100",E246/D246*100),"-")</f>
        <v>70.034234851078409</v>
      </c>
    </row>
    <row r="247" spans="1:6" ht="12.75" customHeight="1" x14ac:dyDescent="0.25">
      <c r="A247" s="63" t="s">
        <v>493</v>
      </c>
      <c r="B247" s="64" t="s">
        <v>494</v>
      </c>
      <c r="C247" s="247" t="s">
        <v>493</v>
      </c>
      <c r="D247" s="194">
        <v>24736</v>
      </c>
      <c r="E247" s="194">
        <v>32731.200000000001</v>
      </c>
      <c r="F247" s="45">
        <f t="shared" si="49"/>
        <v>132.32212160413971</v>
      </c>
    </row>
    <row r="248" spans="1:6" ht="12.75" customHeight="1" x14ac:dyDescent="0.25">
      <c r="A248" s="63" t="s">
        <v>495</v>
      </c>
      <c r="B248" s="64" t="s">
        <v>496</v>
      </c>
      <c r="C248" s="247" t="s">
        <v>495</v>
      </c>
      <c r="D248" s="194">
        <v>22000</v>
      </c>
      <c r="E248" s="194">
        <v>0</v>
      </c>
      <c r="F248" s="45">
        <f t="shared" si="49"/>
        <v>0</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c r="E252" s="194"/>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1557125.6600000001</v>
      </c>
      <c r="E262" s="60">
        <f t="shared" si="55"/>
        <v>1625172.87</v>
      </c>
      <c r="F262" s="45">
        <f t="shared" ref="F262:F268" si="56">IF(D262&lt;&gt;0,IF(E262/D262&gt;=100,"&gt;&gt;100",E262/D262*100),"-")</f>
        <v>104.37005257494761</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1557125.6600000001</v>
      </c>
      <c r="E269" s="60">
        <f t="shared" si="58"/>
        <v>1625172.87</v>
      </c>
      <c r="F269" s="45">
        <f t="shared" ref="F269:F272" si="59">IF(D269&lt;&gt;0,IF(E269/D269&gt;=100,"&gt;&gt;100",E269/D269*100),"-")</f>
        <v>104.37005257494761</v>
      </c>
    </row>
    <row r="270" spans="1:6" ht="12.75" customHeight="1" x14ac:dyDescent="0.25">
      <c r="A270" s="63">
        <v>3721</v>
      </c>
      <c r="B270" s="65" t="s">
        <v>533</v>
      </c>
      <c r="C270" s="247" t="s">
        <v>534</v>
      </c>
      <c r="D270" s="194">
        <v>830585.61</v>
      </c>
      <c r="E270" s="194">
        <v>949481.39</v>
      </c>
      <c r="F270" s="45">
        <f t="shared" si="59"/>
        <v>114.31469297908978</v>
      </c>
    </row>
    <row r="271" spans="1:6" ht="12.75" customHeight="1" x14ac:dyDescent="0.25">
      <c r="A271" s="63">
        <v>3722</v>
      </c>
      <c r="B271" s="65" t="s">
        <v>535</v>
      </c>
      <c r="C271" s="247" t="s">
        <v>536</v>
      </c>
      <c r="D271" s="194">
        <v>726540.05</v>
      </c>
      <c r="E271" s="194">
        <v>675691.48</v>
      </c>
      <c r="F271" s="45">
        <f t="shared" si="59"/>
        <v>93.001270886580841</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3639124.45</v>
      </c>
      <c r="E273" s="60">
        <f t="shared" si="60"/>
        <v>5155872.51</v>
      </c>
      <c r="F273" s="45">
        <f t="shared" ref="F273:F277" si="61">IF(D273&lt;&gt;0,IF(E273/D273&gt;=100,"&gt;&gt;100",E273/D273*100),"-")</f>
        <v>141.67892801797419</v>
      </c>
    </row>
    <row r="274" spans="1:6" ht="12.75" customHeight="1" x14ac:dyDescent="0.25">
      <c r="A274" s="63">
        <v>381</v>
      </c>
      <c r="B274" s="64" t="s">
        <v>541</v>
      </c>
      <c r="C274" s="247" t="s">
        <v>542</v>
      </c>
      <c r="D274" s="60">
        <f t="shared" ref="D274:E274" si="62">SUM(D275:D277)</f>
        <v>3124416.2600000002</v>
      </c>
      <c r="E274" s="60">
        <f t="shared" si="62"/>
        <v>3546187.1</v>
      </c>
      <c r="F274" s="45">
        <f t="shared" si="61"/>
        <v>113.49918848521163</v>
      </c>
    </row>
    <row r="275" spans="1:6" ht="12.75" customHeight="1" x14ac:dyDescent="0.25">
      <c r="A275" s="63">
        <v>3811</v>
      </c>
      <c r="B275" s="64" t="s">
        <v>543</v>
      </c>
      <c r="C275" s="247" t="s">
        <v>544</v>
      </c>
      <c r="D275" s="194">
        <v>3116088.64</v>
      </c>
      <c r="E275" s="194">
        <v>3536036.37</v>
      </c>
      <c r="F275" s="45">
        <f t="shared" si="61"/>
        <v>113.47675815794508</v>
      </c>
    </row>
    <row r="276" spans="1:6" ht="12.75" customHeight="1" x14ac:dyDescent="0.25">
      <c r="A276" s="63">
        <v>3812</v>
      </c>
      <c r="B276" s="64" t="s">
        <v>545</v>
      </c>
      <c r="C276" s="247" t="s">
        <v>546</v>
      </c>
      <c r="D276" s="194">
        <v>8327.6200000000008</v>
      </c>
      <c r="E276" s="194">
        <v>10150.73</v>
      </c>
      <c r="F276" s="45">
        <f t="shared" si="61"/>
        <v>121.89232938102361</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238754.02000000002</v>
      </c>
      <c r="E278" s="60">
        <f t="shared" si="63"/>
        <v>481692.57</v>
      </c>
      <c r="F278" s="45">
        <f t="shared" ref="F278:F282" si="64">IF(D278&lt;&gt;0,IF(E278/D278&gt;=100,"&gt;&gt;100",E278/D278*100),"-")</f>
        <v>201.75265321187052</v>
      </c>
    </row>
    <row r="279" spans="1:6" ht="12.75" customHeight="1" x14ac:dyDescent="0.25">
      <c r="A279" s="63">
        <v>3821</v>
      </c>
      <c r="B279" s="64" t="s">
        <v>551</v>
      </c>
      <c r="C279" s="247" t="s">
        <v>552</v>
      </c>
      <c r="D279" s="194">
        <v>152400</v>
      </c>
      <c r="E279" s="194">
        <v>260000</v>
      </c>
      <c r="F279" s="45">
        <f t="shared" si="64"/>
        <v>170.60367454068242</v>
      </c>
    </row>
    <row r="280" spans="1:6" ht="12.75" customHeight="1" x14ac:dyDescent="0.25">
      <c r="A280" s="63">
        <v>3822</v>
      </c>
      <c r="B280" s="64" t="s">
        <v>553</v>
      </c>
      <c r="C280" s="247" t="s">
        <v>554</v>
      </c>
      <c r="D280" s="194">
        <v>86354.02</v>
      </c>
      <c r="E280" s="194">
        <v>221692.57</v>
      </c>
      <c r="F280" s="45">
        <f t="shared" si="64"/>
        <v>256.72524568051375</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275954.17</v>
      </c>
      <c r="E283" s="60">
        <f t="shared" si="65"/>
        <v>1127992.8399999999</v>
      </c>
      <c r="F283" s="45">
        <f t="shared" ref="F283:F294" si="66">IF(D283&lt;&gt;0,IF(E283/D283&gt;=100,"&gt;&gt;100",E283/D283*100),"-")</f>
        <v>408.76093302014607</v>
      </c>
    </row>
    <row r="284" spans="1:6" ht="12.75" customHeight="1" x14ac:dyDescent="0.25">
      <c r="A284" s="63">
        <v>3831</v>
      </c>
      <c r="B284" s="64" t="s">
        <v>561</v>
      </c>
      <c r="C284" s="247" t="s">
        <v>562</v>
      </c>
      <c r="D284" s="194">
        <v>275954.17</v>
      </c>
      <c r="E284" s="194">
        <v>1127982.8899999999</v>
      </c>
      <c r="F284" s="45">
        <f t="shared" si="66"/>
        <v>408.75732734895792</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9.9499999999999993</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59693536.920000002</v>
      </c>
      <c r="E299" s="60">
        <f>E152-E297+E298</f>
        <v>74423153.200000018</v>
      </c>
      <c r="F299" s="45">
        <f t="shared" si="68"/>
        <v>124.67539542805166</v>
      </c>
    </row>
    <row r="300" spans="1:6" ht="12.75" customHeight="1" x14ac:dyDescent="0.25">
      <c r="A300" s="63" t="s">
        <v>582</v>
      </c>
      <c r="B300" s="64" t="s">
        <v>593</v>
      </c>
      <c r="C300" s="247" t="s">
        <v>594</v>
      </c>
      <c r="D300" s="60">
        <f>IF(D6&gt;=D299,D6-D299,0)</f>
        <v>13539532.109999999</v>
      </c>
      <c r="E300" s="60">
        <f>IF(E6&gt;=E299,E6-E299,0)</f>
        <v>5035049.1999999732</v>
      </c>
      <c r="F300" s="45">
        <f t="shared" si="68"/>
        <v>37.187763647173576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4197001.13</v>
      </c>
      <c r="E302" s="194">
        <v>6722791.3300000001</v>
      </c>
      <c r="F302" s="45">
        <f t="shared" si="68"/>
        <v>160.18083202183936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1647085.65</v>
      </c>
      <c r="E304" s="194">
        <v>3446630.65</v>
      </c>
      <c r="F304" s="45">
        <f t="shared" si="68"/>
        <v>209.25630977356886</v>
      </c>
    </row>
    <row r="305" spans="1:6" ht="12" x14ac:dyDescent="0.25">
      <c r="A305" s="63">
        <v>9661</v>
      </c>
      <c r="B305" s="220" t="s">
        <v>603</v>
      </c>
      <c r="C305" s="247" t="s">
        <v>604</v>
      </c>
      <c r="D305" s="194">
        <v>148197.73000000001</v>
      </c>
      <c r="E305" s="194">
        <v>112142.32</v>
      </c>
      <c r="F305" s="45">
        <f t="shared" si="68"/>
        <v>75.670740705677474</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9" t="s">
        <v>607</v>
      </c>
      <c r="B307" s="380"/>
      <c r="C307" s="171"/>
      <c r="D307" s="43"/>
      <c r="E307" s="43"/>
      <c r="F307" s="44"/>
    </row>
    <row r="308" spans="1:6" ht="12.75" customHeight="1" x14ac:dyDescent="0.25">
      <c r="A308" s="63">
        <v>7</v>
      </c>
      <c r="B308" s="64" t="s">
        <v>608</v>
      </c>
      <c r="C308" s="247" t="s">
        <v>609</v>
      </c>
      <c r="D308" s="60">
        <f t="shared" ref="D308:E308" si="71">D309+D321+D354+D358</f>
        <v>206338.53</v>
      </c>
      <c r="E308" s="60">
        <f t="shared" si="71"/>
        <v>439921.94000000006</v>
      </c>
      <c r="F308" s="45">
        <f t="shared" ref="F308:F428" si="72">IF(D308&lt;&gt;0,IF(E308/D308&gt;=100,"&gt;&gt;100",E308/D308*100),"-")</f>
        <v>213.20397116331114</v>
      </c>
    </row>
    <row r="309" spans="1:6" ht="12.75" customHeight="1" x14ac:dyDescent="0.25">
      <c r="A309" s="63">
        <v>71</v>
      </c>
      <c r="B309" s="64" t="s">
        <v>610</v>
      </c>
      <c r="C309" s="247" t="s">
        <v>611</v>
      </c>
      <c r="D309" s="60">
        <f t="shared" ref="D309:E309" si="73">D310+D314</f>
        <v>65521.9</v>
      </c>
      <c r="E309" s="60">
        <f t="shared" si="73"/>
        <v>196547.29</v>
      </c>
      <c r="F309" s="45">
        <f t="shared" si="72"/>
        <v>299.97190252419421</v>
      </c>
    </row>
    <row r="310" spans="1:6" ht="12" x14ac:dyDescent="0.25">
      <c r="A310" s="63">
        <v>711</v>
      </c>
      <c r="B310" s="64" t="s">
        <v>612</v>
      </c>
      <c r="C310" s="247" t="s">
        <v>613</v>
      </c>
      <c r="D310" s="60">
        <f t="shared" ref="D310:E310" si="74">SUM(D311:D313)</f>
        <v>65521.9</v>
      </c>
      <c r="E310" s="60">
        <f t="shared" si="74"/>
        <v>196547.29</v>
      </c>
      <c r="F310" s="45">
        <f t="shared" si="72"/>
        <v>299.97190252419421</v>
      </c>
    </row>
    <row r="311" spans="1:6" ht="12.75" customHeight="1" x14ac:dyDescent="0.25">
      <c r="A311" s="63">
        <v>7111</v>
      </c>
      <c r="B311" s="64" t="s">
        <v>614</v>
      </c>
      <c r="C311" s="247" t="s">
        <v>615</v>
      </c>
      <c r="D311" s="194">
        <v>65521.9</v>
      </c>
      <c r="E311" s="194">
        <v>196547.29</v>
      </c>
      <c r="F311" s="45">
        <f t="shared" si="72"/>
        <v>299.97190252419421</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140816.63</v>
      </c>
      <c r="E321" s="60">
        <f t="shared" si="76"/>
        <v>243374.65000000002</v>
      </c>
      <c r="F321" s="45">
        <f t="shared" si="72"/>
        <v>172.83090072529077</v>
      </c>
    </row>
    <row r="322" spans="1:6" ht="12.75" customHeight="1" x14ac:dyDescent="0.25">
      <c r="A322" s="63">
        <v>721</v>
      </c>
      <c r="B322" s="64" t="s">
        <v>636</v>
      </c>
      <c r="C322" s="247" t="s">
        <v>637</v>
      </c>
      <c r="D322" s="60">
        <f t="shared" ref="D322:E322" si="77">SUM(D323:D326)</f>
        <v>138415.04000000001</v>
      </c>
      <c r="E322" s="60">
        <f t="shared" si="77"/>
        <v>243374.65000000002</v>
      </c>
      <c r="F322" s="45">
        <f t="shared" si="72"/>
        <v>175.82962805198048</v>
      </c>
    </row>
    <row r="323" spans="1:6" ht="12.75" customHeight="1" x14ac:dyDescent="0.25">
      <c r="A323" s="63">
        <v>7211</v>
      </c>
      <c r="B323" s="64" t="s">
        <v>638</v>
      </c>
      <c r="C323" s="247" t="s">
        <v>639</v>
      </c>
      <c r="D323" s="194">
        <v>135453.03</v>
      </c>
      <c r="E323" s="194">
        <v>149270.85</v>
      </c>
      <c r="F323" s="45">
        <f t="shared" si="72"/>
        <v>110.20118929786953</v>
      </c>
    </row>
    <row r="324" spans="1:6" ht="12.75" customHeight="1" x14ac:dyDescent="0.25">
      <c r="A324" s="63">
        <v>7212</v>
      </c>
      <c r="B324" s="64" t="s">
        <v>640</v>
      </c>
      <c r="C324" s="247" t="s">
        <v>641</v>
      </c>
      <c r="D324" s="194">
        <v>2962.01</v>
      </c>
      <c r="E324" s="194">
        <v>94103.8</v>
      </c>
      <c r="F324" s="45">
        <f t="shared" si="72"/>
        <v>3177.0250606851428</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2401.59</v>
      </c>
      <c r="E336" s="60">
        <f t="shared" si="79"/>
        <v>0</v>
      </c>
      <c r="F336" s="45">
        <f t="shared" si="72"/>
        <v>0</v>
      </c>
    </row>
    <row r="337" spans="1:6" ht="12.75" customHeight="1" x14ac:dyDescent="0.25">
      <c r="A337" s="63">
        <v>7231</v>
      </c>
      <c r="B337" s="64" t="s">
        <v>666</v>
      </c>
      <c r="C337" s="247" t="s">
        <v>667</v>
      </c>
      <c r="D337" s="194">
        <v>2401.59</v>
      </c>
      <c r="E337" s="194">
        <v>0</v>
      </c>
      <c r="F337" s="45">
        <f t="shared" si="72"/>
        <v>0</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16847930.739999998</v>
      </c>
      <c r="E360" s="60">
        <f t="shared" si="86"/>
        <v>34234910.689999998</v>
      </c>
      <c r="F360" s="45">
        <f t="shared" si="72"/>
        <v>203.19949801740461</v>
      </c>
    </row>
    <row r="361" spans="1:6" ht="12.75" customHeight="1" x14ac:dyDescent="0.25">
      <c r="A361" s="63">
        <v>41</v>
      </c>
      <c r="B361" s="64" t="s">
        <v>714</v>
      </c>
      <c r="C361" s="247" t="s">
        <v>715</v>
      </c>
      <c r="D361" s="60">
        <f t="shared" ref="D361:E361" si="87">D362+D366</f>
        <v>494089.21</v>
      </c>
      <c r="E361" s="60">
        <f t="shared" si="87"/>
        <v>573644.94999999995</v>
      </c>
      <c r="F361" s="45">
        <f t="shared" si="72"/>
        <v>116.10149308866711</v>
      </c>
    </row>
    <row r="362" spans="1:6" ht="12.75" customHeight="1" x14ac:dyDescent="0.25">
      <c r="A362" s="63">
        <v>411</v>
      </c>
      <c r="B362" s="64" t="s">
        <v>716</v>
      </c>
      <c r="C362" s="247" t="s">
        <v>717</v>
      </c>
      <c r="D362" s="60">
        <f t="shared" ref="D362:E362" si="88">SUM(D363:D365)</f>
        <v>345351.43</v>
      </c>
      <c r="E362" s="60">
        <f t="shared" si="88"/>
        <v>411831.94</v>
      </c>
      <c r="F362" s="45">
        <f t="shared" si="72"/>
        <v>119.2501041620126</v>
      </c>
    </row>
    <row r="363" spans="1:6" ht="12.75" customHeight="1" x14ac:dyDescent="0.25">
      <c r="A363" s="63">
        <v>4111</v>
      </c>
      <c r="B363" s="64" t="s">
        <v>614</v>
      </c>
      <c r="C363" s="247" t="s">
        <v>718</v>
      </c>
      <c r="D363" s="194">
        <v>345351.43</v>
      </c>
      <c r="E363" s="194">
        <v>411831.94</v>
      </c>
      <c r="F363" s="45">
        <f t="shared" si="72"/>
        <v>119.2501041620126</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148737.78000000003</v>
      </c>
      <c r="E366" s="60">
        <f t="shared" si="89"/>
        <v>161813.01</v>
      </c>
      <c r="F366" s="45">
        <f t="shared" si="72"/>
        <v>108.79079276294159</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132434.39000000001</v>
      </c>
      <c r="E369" s="194">
        <v>161813.01</v>
      </c>
      <c r="F369" s="45">
        <f t="shared" si="72"/>
        <v>122.18352800960534</v>
      </c>
    </row>
    <row r="370" spans="1:6" ht="12.75" customHeight="1" x14ac:dyDescent="0.25">
      <c r="A370" s="63">
        <v>4124</v>
      </c>
      <c r="B370" s="64" t="s">
        <v>628</v>
      </c>
      <c r="C370" s="247" t="s">
        <v>727</v>
      </c>
      <c r="D370" s="194">
        <v>16303.39</v>
      </c>
      <c r="E370" s="194">
        <v>0</v>
      </c>
      <c r="F370" s="45">
        <f t="shared" si="72"/>
        <v>0</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12923903.399999999</v>
      </c>
      <c r="E373" s="60">
        <f t="shared" si="90"/>
        <v>25504288.169999998</v>
      </c>
      <c r="F373" s="45">
        <f t="shared" si="72"/>
        <v>197.3419901142251</v>
      </c>
    </row>
    <row r="374" spans="1:6" ht="12.75" customHeight="1" x14ac:dyDescent="0.25">
      <c r="A374" s="63">
        <v>421</v>
      </c>
      <c r="B374" s="64" t="s">
        <v>732</v>
      </c>
      <c r="C374" s="247" t="s">
        <v>733</v>
      </c>
      <c r="D374" s="60">
        <f t="shared" ref="D374:E374" si="91">SUM(D375:D378)</f>
        <v>11195845.149999999</v>
      </c>
      <c r="E374" s="60">
        <f t="shared" si="91"/>
        <v>23348384.260000002</v>
      </c>
      <c r="F374" s="45">
        <f t="shared" si="72"/>
        <v>208.54508031490596</v>
      </c>
    </row>
    <row r="375" spans="1:6" ht="12.75" customHeight="1" x14ac:dyDescent="0.25">
      <c r="A375" s="63">
        <v>4211</v>
      </c>
      <c r="B375" s="64" t="s">
        <v>638</v>
      </c>
      <c r="C375" s="247" t="s">
        <v>734</v>
      </c>
      <c r="D375" s="194">
        <v>68800</v>
      </c>
      <c r="E375" s="194">
        <v>34103</v>
      </c>
      <c r="F375" s="45">
        <f t="shared" si="72"/>
        <v>49.568313953488371</v>
      </c>
    </row>
    <row r="376" spans="1:6" ht="12.75" customHeight="1" x14ac:dyDescent="0.25">
      <c r="A376" s="63">
        <v>4212</v>
      </c>
      <c r="B376" s="64" t="s">
        <v>640</v>
      </c>
      <c r="C376" s="247" t="s">
        <v>735</v>
      </c>
      <c r="D376" s="194">
        <v>2156222.0499999998</v>
      </c>
      <c r="E376" s="194">
        <v>10108177.199999999</v>
      </c>
      <c r="F376" s="45">
        <f t="shared" si="72"/>
        <v>468.79110618500539</v>
      </c>
    </row>
    <row r="377" spans="1:6" ht="12.75" customHeight="1" x14ac:dyDescent="0.25">
      <c r="A377" s="63">
        <v>4213</v>
      </c>
      <c r="B377" s="64" t="s">
        <v>642</v>
      </c>
      <c r="C377" s="247" t="s">
        <v>736</v>
      </c>
      <c r="D377" s="194">
        <v>6576599.4900000002</v>
      </c>
      <c r="E377" s="194">
        <v>9401286.6500000004</v>
      </c>
      <c r="F377" s="45">
        <f t="shared" si="72"/>
        <v>142.95057292594839</v>
      </c>
    </row>
    <row r="378" spans="1:6" ht="12.75" customHeight="1" x14ac:dyDescent="0.25">
      <c r="A378" s="63">
        <v>4214</v>
      </c>
      <c r="B378" s="64" t="s">
        <v>644</v>
      </c>
      <c r="C378" s="247" t="s">
        <v>737</v>
      </c>
      <c r="D378" s="194">
        <v>2394223.61</v>
      </c>
      <c r="E378" s="194">
        <v>3804817.41</v>
      </c>
      <c r="F378" s="45">
        <f t="shared" si="72"/>
        <v>158.91654372249718</v>
      </c>
    </row>
    <row r="379" spans="1:6" ht="12.75" customHeight="1" x14ac:dyDescent="0.25">
      <c r="A379" s="63">
        <v>422</v>
      </c>
      <c r="B379" s="64" t="s">
        <v>738</v>
      </c>
      <c r="C379" s="247" t="s">
        <v>739</v>
      </c>
      <c r="D379" s="60">
        <f t="shared" ref="D379:E379" si="92">SUM(D380:D387)</f>
        <v>660354.71</v>
      </c>
      <c r="E379" s="60">
        <f t="shared" si="92"/>
        <v>1092457.8999999999</v>
      </c>
      <c r="F379" s="45">
        <f t="shared" si="72"/>
        <v>165.43501294932838</v>
      </c>
    </row>
    <row r="380" spans="1:6" ht="12.75" customHeight="1" x14ac:dyDescent="0.25">
      <c r="A380" s="63">
        <v>4221</v>
      </c>
      <c r="B380" s="64" t="s">
        <v>648</v>
      </c>
      <c r="C380" s="247" t="s">
        <v>740</v>
      </c>
      <c r="D380" s="194">
        <v>167873.86</v>
      </c>
      <c r="E380" s="194">
        <v>271787.78000000003</v>
      </c>
      <c r="F380" s="45">
        <f t="shared" si="72"/>
        <v>161.90000039315237</v>
      </c>
    </row>
    <row r="381" spans="1:6" ht="12.75" customHeight="1" x14ac:dyDescent="0.25">
      <c r="A381" s="63">
        <v>4222</v>
      </c>
      <c r="B381" s="64" t="s">
        <v>741</v>
      </c>
      <c r="C381" s="247" t="s">
        <v>742</v>
      </c>
      <c r="D381" s="194">
        <v>16427.21</v>
      </c>
      <c r="E381" s="194">
        <v>60960.04</v>
      </c>
      <c r="F381" s="45">
        <f t="shared" si="72"/>
        <v>371.09186526500849</v>
      </c>
    </row>
    <row r="382" spans="1:6" ht="12.75" customHeight="1" x14ac:dyDescent="0.25">
      <c r="A382" s="63">
        <v>4223</v>
      </c>
      <c r="B382" s="64" t="s">
        <v>652</v>
      </c>
      <c r="C382" s="247" t="s">
        <v>743</v>
      </c>
      <c r="D382" s="194">
        <v>77587.740000000005</v>
      </c>
      <c r="E382" s="194">
        <v>111179.28</v>
      </c>
      <c r="F382" s="45">
        <f t="shared" si="72"/>
        <v>143.29490715930118</v>
      </c>
    </row>
    <row r="383" spans="1:6" ht="12.75" customHeight="1" x14ac:dyDescent="0.25">
      <c r="A383" s="63">
        <v>4224</v>
      </c>
      <c r="B383" s="64" t="s">
        <v>654</v>
      </c>
      <c r="C383" s="247" t="s">
        <v>744</v>
      </c>
      <c r="D383" s="194">
        <v>2579.9499999999998</v>
      </c>
      <c r="E383" s="194">
        <v>1869.84</v>
      </c>
      <c r="F383" s="45">
        <f t="shared" si="72"/>
        <v>72.475823174867742</v>
      </c>
    </row>
    <row r="384" spans="1:6" ht="12.75" customHeight="1" x14ac:dyDescent="0.25">
      <c r="A384" s="70">
        <v>4225</v>
      </c>
      <c r="B384" s="65" t="s">
        <v>656</v>
      </c>
      <c r="C384" s="278" t="s">
        <v>745</v>
      </c>
      <c r="D384" s="192">
        <v>13165.71</v>
      </c>
      <c r="E384" s="192">
        <v>1295.71</v>
      </c>
      <c r="F384" s="71">
        <f t="shared" si="72"/>
        <v>9.841550512657502</v>
      </c>
    </row>
    <row r="385" spans="1:6" ht="12.75" customHeight="1" x14ac:dyDescent="0.25">
      <c r="A385" s="63">
        <v>4226</v>
      </c>
      <c r="B385" s="64" t="s">
        <v>658</v>
      </c>
      <c r="C385" s="247" t="s">
        <v>746</v>
      </c>
      <c r="D385" s="194">
        <v>4534.68</v>
      </c>
      <c r="E385" s="194">
        <v>4963.92</v>
      </c>
      <c r="F385" s="45">
        <f t="shared" si="72"/>
        <v>109.46571753684935</v>
      </c>
    </row>
    <row r="386" spans="1:6" ht="12.75" customHeight="1" x14ac:dyDescent="0.25">
      <c r="A386" s="63">
        <v>4227</v>
      </c>
      <c r="B386" s="183" t="s">
        <v>660</v>
      </c>
      <c r="C386" s="247" t="s">
        <v>747</v>
      </c>
      <c r="D386" s="194">
        <v>378185.56</v>
      </c>
      <c r="E386" s="194">
        <v>640401.32999999996</v>
      </c>
      <c r="F386" s="45">
        <f t="shared" si="72"/>
        <v>169.33521470253913</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47411.81</v>
      </c>
      <c r="E388" s="60">
        <f t="shared" si="93"/>
        <v>58750</v>
      </c>
      <c r="F388" s="45">
        <f t="shared" si="72"/>
        <v>123.91427367991226</v>
      </c>
    </row>
    <row r="389" spans="1:6" ht="12.75" customHeight="1" x14ac:dyDescent="0.25">
      <c r="A389" s="63">
        <v>4231</v>
      </c>
      <c r="B389" s="64" t="s">
        <v>666</v>
      </c>
      <c r="C389" s="247" t="s">
        <v>751</v>
      </c>
      <c r="D389" s="194">
        <v>28537.5</v>
      </c>
      <c r="E389" s="194">
        <v>58750</v>
      </c>
      <c r="F389" s="45">
        <f t="shared" si="72"/>
        <v>205.8694699956198</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18874.310000000001</v>
      </c>
      <c r="E391" s="194">
        <v>0</v>
      </c>
      <c r="F391" s="45">
        <f t="shared" si="72"/>
        <v>0</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524366.21</v>
      </c>
      <c r="E393" s="60">
        <f t="shared" si="94"/>
        <v>375538.79000000004</v>
      </c>
      <c r="F393" s="45">
        <f t="shared" si="72"/>
        <v>71.617656294062144</v>
      </c>
    </row>
    <row r="394" spans="1:6" ht="12.75" customHeight="1" x14ac:dyDescent="0.25">
      <c r="A394" s="63">
        <v>4241</v>
      </c>
      <c r="B394" s="64" t="s">
        <v>757</v>
      </c>
      <c r="C394" s="247" t="s">
        <v>758</v>
      </c>
      <c r="D394" s="194">
        <v>332092.88</v>
      </c>
      <c r="E394" s="194">
        <v>338445.58</v>
      </c>
      <c r="F394" s="45">
        <f t="shared" si="72"/>
        <v>101.9129286963334</v>
      </c>
    </row>
    <row r="395" spans="1:6" ht="12.75" customHeight="1" x14ac:dyDescent="0.25">
      <c r="A395" s="63">
        <v>4242</v>
      </c>
      <c r="B395" s="64" t="s">
        <v>678</v>
      </c>
      <c r="C395" s="247" t="s">
        <v>759</v>
      </c>
      <c r="D395" s="194">
        <v>113681.39</v>
      </c>
      <c r="E395" s="194">
        <v>31711.71</v>
      </c>
      <c r="F395" s="45">
        <f t="shared" si="72"/>
        <v>27.895251808585382</v>
      </c>
    </row>
    <row r="396" spans="1:6" ht="12.75" customHeight="1" x14ac:dyDescent="0.25">
      <c r="A396" s="63">
        <v>4243</v>
      </c>
      <c r="B396" s="64" t="s">
        <v>680</v>
      </c>
      <c r="C396" s="247" t="s">
        <v>760</v>
      </c>
      <c r="D396" s="194">
        <v>1895</v>
      </c>
      <c r="E396" s="194">
        <v>0</v>
      </c>
      <c r="F396" s="45">
        <f t="shared" si="72"/>
        <v>0</v>
      </c>
    </row>
    <row r="397" spans="1:6" ht="12.75" customHeight="1" x14ac:dyDescent="0.25">
      <c r="A397" s="63">
        <v>4244</v>
      </c>
      <c r="B397" s="64" t="s">
        <v>682</v>
      </c>
      <c r="C397" s="247" t="s">
        <v>761</v>
      </c>
      <c r="D397" s="194">
        <v>76696.94</v>
      </c>
      <c r="E397" s="194">
        <v>5381.5</v>
      </c>
      <c r="F397" s="45">
        <f t="shared" si="72"/>
        <v>7.0165771933013241</v>
      </c>
    </row>
    <row r="398" spans="1:6" ht="12.75" customHeight="1" x14ac:dyDescent="0.25">
      <c r="A398" s="63">
        <v>425</v>
      </c>
      <c r="B398" s="64" t="s">
        <v>762</v>
      </c>
      <c r="C398" s="247" t="s">
        <v>763</v>
      </c>
      <c r="D398" s="60">
        <f t="shared" ref="D398:E398" si="95">SUM(D399:D400)</f>
        <v>3700</v>
      </c>
      <c r="E398" s="60">
        <f t="shared" si="95"/>
        <v>0</v>
      </c>
      <c r="F398" s="45">
        <f t="shared" si="72"/>
        <v>0</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3700</v>
      </c>
      <c r="E400" s="194">
        <v>0</v>
      </c>
      <c r="F400" s="45">
        <f t="shared" si="72"/>
        <v>0</v>
      </c>
    </row>
    <row r="401" spans="1:6" ht="12.75" customHeight="1" x14ac:dyDescent="0.25">
      <c r="A401" s="63">
        <v>426</v>
      </c>
      <c r="B401" s="64" t="s">
        <v>767</v>
      </c>
      <c r="C401" s="247" t="s">
        <v>768</v>
      </c>
      <c r="D401" s="60">
        <f t="shared" ref="D401:E401" si="96">SUM(D402:D405)</f>
        <v>492225.52</v>
      </c>
      <c r="E401" s="60">
        <f t="shared" si="96"/>
        <v>629157.22</v>
      </c>
      <c r="F401" s="45">
        <f t="shared" si="72"/>
        <v>127.81889488379228</v>
      </c>
    </row>
    <row r="402" spans="1:6" ht="12.75" customHeight="1" x14ac:dyDescent="0.25">
      <c r="A402" s="63">
        <v>4261</v>
      </c>
      <c r="B402" s="64" t="s">
        <v>692</v>
      </c>
      <c r="C402" s="247" t="s">
        <v>769</v>
      </c>
      <c r="D402" s="194">
        <v>0</v>
      </c>
      <c r="E402" s="194">
        <v>950</v>
      </c>
      <c r="F402" s="45" t="str">
        <f t="shared" si="72"/>
        <v>-</v>
      </c>
    </row>
    <row r="403" spans="1:6" ht="12.75" customHeight="1" x14ac:dyDescent="0.25">
      <c r="A403" s="63">
        <v>4262</v>
      </c>
      <c r="B403" s="64" t="s">
        <v>694</v>
      </c>
      <c r="C403" s="247" t="s">
        <v>770</v>
      </c>
      <c r="D403" s="194">
        <v>42903.96</v>
      </c>
      <c r="E403" s="194">
        <v>11917.72</v>
      </c>
      <c r="F403" s="45">
        <f t="shared" si="72"/>
        <v>27.77766900770931</v>
      </c>
    </row>
    <row r="404" spans="1:6" ht="12.75" customHeight="1" x14ac:dyDescent="0.25">
      <c r="A404" s="63">
        <v>4263</v>
      </c>
      <c r="B404" s="64" t="s">
        <v>696</v>
      </c>
      <c r="C404" s="247" t="s">
        <v>771</v>
      </c>
      <c r="D404" s="194">
        <v>98129.24</v>
      </c>
      <c r="E404" s="194">
        <v>70648.5</v>
      </c>
      <c r="F404" s="45">
        <f t="shared" si="72"/>
        <v>71.995360404299475</v>
      </c>
    </row>
    <row r="405" spans="1:6" ht="12.75" customHeight="1" x14ac:dyDescent="0.25">
      <c r="A405" s="63">
        <v>4264</v>
      </c>
      <c r="B405" s="64" t="s">
        <v>698</v>
      </c>
      <c r="C405" s="247" t="s">
        <v>772</v>
      </c>
      <c r="D405" s="194">
        <v>351192.32000000001</v>
      </c>
      <c r="E405" s="194">
        <v>545641</v>
      </c>
      <c r="F405" s="45">
        <f t="shared" si="72"/>
        <v>155.36814700275906</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3429938.13</v>
      </c>
      <c r="E412" s="60">
        <f t="shared" si="100"/>
        <v>8156977.5700000003</v>
      </c>
      <c r="F412" s="45">
        <f t="shared" si="72"/>
        <v>237.8170468631748</v>
      </c>
    </row>
    <row r="413" spans="1:6" ht="12.75" customHeight="1" x14ac:dyDescent="0.25">
      <c r="A413" s="63">
        <v>451</v>
      </c>
      <c r="B413" s="64" t="s">
        <v>785</v>
      </c>
      <c r="C413" s="247" t="s">
        <v>786</v>
      </c>
      <c r="D413" s="194">
        <v>3429938.13</v>
      </c>
      <c r="E413" s="194">
        <v>8156977.5700000003</v>
      </c>
      <c r="F413" s="45">
        <f t="shared" si="72"/>
        <v>237.8170468631748</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16641592.209999999</v>
      </c>
      <c r="E418" s="60">
        <f t="shared" si="102"/>
        <v>33794988.75</v>
      </c>
      <c r="F418" s="45">
        <f t="shared" si="72"/>
        <v>203.07545289862622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465441.22</v>
      </c>
      <c r="E421" s="194">
        <v>424163.97</v>
      </c>
      <c r="F421" s="45">
        <f t="shared" si="72"/>
        <v>91.131586927346049</v>
      </c>
    </row>
    <row r="422" spans="1:6" ht="12.75" customHeight="1" x14ac:dyDescent="0.25">
      <c r="A422" s="63" t="s">
        <v>582</v>
      </c>
      <c r="B422" s="64" t="s">
        <v>803</v>
      </c>
      <c r="C422" s="247" t="s">
        <v>804</v>
      </c>
      <c r="D422" s="60">
        <f>D6+D308</f>
        <v>73439407.560000002</v>
      </c>
      <c r="E422" s="60">
        <f>E6+E308</f>
        <v>79898124.339999989</v>
      </c>
      <c r="F422" s="45">
        <f t="shared" si="72"/>
        <v>108.79461993851626</v>
      </c>
    </row>
    <row r="423" spans="1:6" ht="12.75" customHeight="1" x14ac:dyDescent="0.25">
      <c r="A423" s="63" t="s">
        <v>582</v>
      </c>
      <c r="B423" s="64" t="s">
        <v>805</v>
      </c>
      <c r="C423" s="247" t="s">
        <v>806</v>
      </c>
      <c r="D423" s="60">
        <f t="shared" ref="D423:E423" si="103">D299+D360</f>
        <v>76541467.659999996</v>
      </c>
      <c r="E423" s="60">
        <f t="shared" si="103"/>
        <v>108658063.89000002</v>
      </c>
      <c r="F423" s="45">
        <f t="shared" si="72"/>
        <v>141.9597340002195</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3102060.099999994</v>
      </c>
      <c r="E425" s="60">
        <f t="shared" si="105"/>
        <v>28759939.550000027</v>
      </c>
      <c r="F425" s="45">
        <f t="shared" si="72"/>
        <v>927.12386681354371</v>
      </c>
    </row>
    <row r="426" spans="1:6" ht="12.75" customHeight="1" x14ac:dyDescent="0.25">
      <c r="A426" s="251" t="s">
        <v>811</v>
      </c>
      <c r="B426" s="183" t="s">
        <v>812</v>
      </c>
      <c r="C426" s="252" t="s">
        <v>813</v>
      </c>
      <c r="D426" s="60">
        <f t="shared" ref="D426:E426" si="106">IF(D302-D303+D419-D420&gt;=0,D302-D303+D419-D420,0)</f>
        <v>4197001.13</v>
      </c>
      <c r="E426" s="60">
        <f t="shared" si="106"/>
        <v>6722791.3300000001</v>
      </c>
      <c r="F426" s="45">
        <f t="shared" si="72"/>
        <v>160.18083202183936</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2112526.87</v>
      </c>
      <c r="E428" s="81">
        <f t="shared" si="108"/>
        <v>3870794.62</v>
      </c>
      <c r="F428" s="61">
        <f t="shared" si="72"/>
        <v>183.23055081424832</v>
      </c>
    </row>
    <row r="429" spans="1:6" s="55" customFormat="1" ht="20.100000000000001" customHeight="1" x14ac:dyDescent="0.25">
      <c r="A429" s="379" t="s">
        <v>819</v>
      </c>
      <c r="B429" s="380"/>
      <c r="C429" s="171"/>
      <c r="D429" s="43"/>
      <c r="E429" s="43"/>
      <c r="F429" s="44"/>
    </row>
    <row r="430" spans="1:6" ht="12.75" customHeight="1" x14ac:dyDescent="0.25">
      <c r="A430" s="63">
        <v>8</v>
      </c>
      <c r="B430" s="64" t="s">
        <v>820</v>
      </c>
      <c r="C430" s="247" t="s">
        <v>821</v>
      </c>
      <c r="D430" s="60">
        <f>D431+D466+D479+D491+D522</f>
        <v>7269037.2800000003</v>
      </c>
      <c r="E430" s="60">
        <f>E431+E466+E479+E491+E522</f>
        <v>11038584.949999999</v>
      </c>
      <c r="F430" s="45">
        <f t="shared" ref="F430:F651" si="109">IF(D430&lt;&gt;0,IF(E430/D430&gt;=100,"&gt;&gt;100",E430/D430*100),"-")</f>
        <v>151.85759165620897</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7269037.2800000003</v>
      </c>
      <c r="E491" s="60">
        <f t="shared" si="126"/>
        <v>11038584.949999999</v>
      </c>
      <c r="F491" s="45">
        <f t="shared" si="109"/>
        <v>151.85759165620897</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7269037.2800000003</v>
      </c>
      <c r="E502" s="60">
        <f t="shared" si="129"/>
        <v>11038584.949999999</v>
      </c>
      <c r="F502" s="45">
        <f t="shared" si="109"/>
        <v>151.85759165620897</v>
      </c>
    </row>
    <row r="503" spans="1:6" ht="12.75" customHeight="1" x14ac:dyDescent="0.25">
      <c r="A503" s="63">
        <v>8443</v>
      </c>
      <c r="B503" s="64" t="s">
        <v>966</v>
      </c>
      <c r="C503" s="247" t="s">
        <v>967</v>
      </c>
      <c r="D503" s="194">
        <v>7269037.2800000003</v>
      </c>
      <c r="E503" s="194">
        <v>11038584.949999999</v>
      </c>
      <c r="F503" s="45">
        <f t="shared" si="109"/>
        <v>151.85759165620897</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1641186.98</v>
      </c>
      <c r="E535" s="60">
        <f>E536+E571+E584+E597+E629</f>
        <v>1272221.8500000001</v>
      </c>
      <c r="F535" s="45">
        <f t="shared" si="109"/>
        <v>77.518397690432579</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500000</v>
      </c>
      <c r="E584" s="60">
        <f t="shared" si="147"/>
        <v>0</v>
      </c>
      <c r="F584" s="45">
        <f t="shared" si="109"/>
        <v>0</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500000</v>
      </c>
      <c r="E589" s="60">
        <f t="shared" si="149"/>
        <v>0</v>
      </c>
      <c r="F589" s="45">
        <f t="shared" si="109"/>
        <v>0</v>
      </c>
    </row>
    <row r="590" spans="1:6" ht="12.75" customHeight="1" x14ac:dyDescent="0.25">
      <c r="A590" s="63">
        <v>5321</v>
      </c>
      <c r="B590" s="65" t="s">
        <v>1132</v>
      </c>
      <c r="C590" s="247" t="s">
        <v>1133</v>
      </c>
      <c r="D590" s="194">
        <v>500000</v>
      </c>
      <c r="E590" s="194">
        <v>0</v>
      </c>
      <c r="F590" s="45">
        <f t="shared" si="109"/>
        <v>0</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1141186.98</v>
      </c>
      <c r="E597" s="60">
        <f t="shared" si="152"/>
        <v>1272221.8500000001</v>
      </c>
      <c r="F597" s="45">
        <f t="shared" si="109"/>
        <v>111.48233131787046</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1141186.98</v>
      </c>
      <c r="E609" s="60">
        <f t="shared" si="156"/>
        <v>1272221.8500000001</v>
      </c>
      <c r="F609" s="45">
        <f t="shared" si="109"/>
        <v>111.48233131787046</v>
      </c>
    </row>
    <row r="610" spans="1:6" ht="22.8" x14ac:dyDescent="0.25">
      <c r="A610" s="63">
        <v>5443</v>
      </c>
      <c r="B610" s="64" t="s">
        <v>1170</v>
      </c>
      <c r="C610" s="247" t="s">
        <v>1171</v>
      </c>
      <c r="D610" s="194">
        <v>1141186.98</v>
      </c>
      <c r="E610" s="194">
        <v>1272221.8500000001</v>
      </c>
      <c r="F610" s="45">
        <f t="shared" si="109"/>
        <v>111.48233131787046</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5627850.3000000007</v>
      </c>
      <c r="E639" s="60">
        <f>IF(E430-E535&gt;=0,E430-E535,0)</f>
        <v>9766363.0999999996</v>
      </c>
      <c r="F639" s="45">
        <f t="shared" si="109"/>
        <v>173.53629857567458</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80708444.840000004</v>
      </c>
      <c r="E643" s="60">
        <f>E422+E430</f>
        <v>90936709.289999992</v>
      </c>
      <c r="F643" s="45">
        <f t="shared" si="109"/>
        <v>112.67310313100067</v>
      </c>
    </row>
    <row r="644" spans="1:6" ht="12.75" customHeight="1" x14ac:dyDescent="0.25">
      <c r="A644" s="63" t="s">
        <v>582</v>
      </c>
      <c r="B644" s="64" t="s">
        <v>1238</v>
      </c>
      <c r="C644" s="247" t="s">
        <v>1239</v>
      </c>
      <c r="D644" s="60">
        <f>D423+D535</f>
        <v>78182654.640000001</v>
      </c>
      <c r="E644" s="60">
        <f>E423+E535</f>
        <v>109930285.74000001</v>
      </c>
      <c r="F644" s="45">
        <f t="shared" si="109"/>
        <v>140.60700067832846</v>
      </c>
    </row>
    <row r="645" spans="1:6" ht="12.75" customHeight="1" x14ac:dyDescent="0.25">
      <c r="A645" s="63" t="s">
        <v>582</v>
      </c>
      <c r="B645" s="64" t="s">
        <v>1240</v>
      </c>
      <c r="C645" s="247" t="s">
        <v>1241</v>
      </c>
      <c r="D645" s="60">
        <f t="shared" ref="D645:E645" si="163">IF(D643&gt;=D644,D643-D644,0)</f>
        <v>2525790.200000003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18993576.450000018</v>
      </c>
      <c r="F646" s="45" t="str">
        <f t="shared" si="109"/>
        <v>-</v>
      </c>
    </row>
    <row r="647" spans="1:6" ht="22.8" x14ac:dyDescent="0.25">
      <c r="A647" s="251" t="s">
        <v>1244</v>
      </c>
      <c r="B647" s="64" t="s">
        <v>1245</v>
      </c>
      <c r="C647" s="252" t="s">
        <v>1244</v>
      </c>
      <c r="D647" s="60">
        <f>IF(D426-D427+D641-D642&gt;=0,D426-D427+D641-D642,0)</f>
        <v>4197001.13</v>
      </c>
      <c r="E647" s="60">
        <f>IF(E426-E427+E641-E642&gt;=0,E426-E427+E641-E642,0)</f>
        <v>6722791.3300000001</v>
      </c>
      <c r="F647" s="45">
        <f t="shared" si="109"/>
        <v>160.18083202183936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6722791.3300000029</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12270785.120000018</v>
      </c>
      <c r="F650" s="45" t="str">
        <f t="shared" si="109"/>
        <v>-</v>
      </c>
    </row>
    <row r="651" spans="1:6" ht="22.8" x14ac:dyDescent="0.25">
      <c r="A651" s="249" t="s">
        <v>1252</v>
      </c>
      <c r="B651" s="184" t="s">
        <v>1253</v>
      </c>
      <c r="C651" s="250" t="s">
        <v>1252</v>
      </c>
      <c r="D651" s="196">
        <v>2888300.13</v>
      </c>
      <c r="E651" s="196">
        <v>1548.87</v>
      </c>
      <c r="F651" s="61">
        <f t="shared" si="109"/>
        <v>5.3625659740561653E-2</v>
      </c>
    </row>
    <row r="652" spans="1:6" s="55" customFormat="1" ht="20.100000000000001" customHeight="1" x14ac:dyDescent="0.25">
      <c r="A652" s="379" t="s">
        <v>1254</v>
      </c>
      <c r="B652" s="380"/>
      <c r="C652" s="171"/>
      <c r="D652" s="43"/>
      <c r="E652" s="43"/>
      <c r="F652" s="44"/>
    </row>
    <row r="653" spans="1:6" ht="12.75" customHeight="1" x14ac:dyDescent="0.25">
      <c r="A653" s="63">
        <v>11</v>
      </c>
      <c r="B653" s="64" t="s">
        <v>1255</v>
      </c>
      <c r="C653" s="247" t="s">
        <v>1256</v>
      </c>
      <c r="D653" s="194">
        <v>7581623.5999999996</v>
      </c>
      <c r="E653" s="194">
        <v>13625400.91</v>
      </c>
      <c r="F653" s="45">
        <f t="shared" ref="F653:F740" si="167">IF(D653&lt;&gt;0,IF(E653/D653&gt;=100,"&gt;&gt;100",E653/D653*100),"-")</f>
        <v>179.7161350769247</v>
      </c>
    </row>
    <row r="654" spans="1:6" ht="12.75" customHeight="1" x14ac:dyDescent="0.25">
      <c r="A654" s="63" t="s">
        <v>1257</v>
      </c>
      <c r="B654" s="64" t="s">
        <v>1258</v>
      </c>
      <c r="C654" s="247" t="s">
        <v>1257</v>
      </c>
      <c r="D654" s="194">
        <v>79347078.030000001</v>
      </c>
      <c r="E654" s="194">
        <v>91857716.719999999</v>
      </c>
      <c r="F654" s="45">
        <f t="shared" si="167"/>
        <v>115.76698096591522</v>
      </c>
    </row>
    <row r="655" spans="1:6" ht="12.75" customHeight="1" x14ac:dyDescent="0.25">
      <c r="A655" s="63" t="s">
        <v>1259</v>
      </c>
      <c r="B655" s="64" t="s">
        <v>1260</v>
      </c>
      <c r="C655" s="247" t="s">
        <v>1259</v>
      </c>
      <c r="D655" s="194">
        <v>73303300.719999999</v>
      </c>
      <c r="E655" s="194">
        <v>99004439.280000001</v>
      </c>
      <c r="F655" s="45">
        <f t="shared" si="167"/>
        <v>135.06136600611183</v>
      </c>
    </row>
    <row r="656" spans="1:6" ht="22.8" x14ac:dyDescent="0.25">
      <c r="A656" s="63">
        <v>11</v>
      </c>
      <c r="B656" s="64" t="s">
        <v>1261</v>
      </c>
      <c r="C656" s="247" t="s">
        <v>1262</v>
      </c>
      <c r="D656" s="60">
        <f t="shared" ref="D656:E656" si="168">+D653+D654-D655</f>
        <v>13625400.909999996</v>
      </c>
      <c r="E656" s="60">
        <f t="shared" si="168"/>
        <v>6478678.349999994</v>
      </c>
      <c r="F656" s="45">
        <f t="shared" si="167"/>
        <v>47.548533748061253</v>
      </c>
    </row>
    <row r="657" spans="1:6" ht="22.8" x14ac:dyDescent="0.25">
      <c r="A657" s="63" t="s">
        <v>582</v>
      </c>
      <c r="B657" s="64" t="s">
        <v>1263</v>
      </c>
      <c r="C657" s="247" t="s">
        <v>1264</v>
      </c>
      <c r="D657" s="253">
        <v>161</v>
      </c>
      <c r="E657" s="253">
        <v>168</v>
      </c>
      <c r="F657" s="45">
        <f t="shared" si="167"/>
        <v>104.34782608695652</v>
      </c>
    </row>
    <row r="658" spans="1:6" ht="22.8" x14ac:dyDescent="0.25">
      <c r="A658" s="63" t="s">
        <v>582</v>
      </c>
      <c r="B658" s="64" t="s">
        <v>1265</v>
      </c>
      <c r="C658" s="247" t="s">
        <v>1266</v>
      </c>
      <c r="D658" s="253">
        <v>1127</v>
      </c>
      <c r="E658" s="253">
        <v>1165</v>
      </c>
      <c r="F658" s="45">
        <f t="shared" si="167"/>
        <v>103.37178349600711</v>
      </c>
    </row>
    <row r="659" spans="1:6" ht="12.75" customHeight="1" x14ac:dyDescent="0.25">
      <c r="A659" s="63" t="s">
        <v>582</v>
      </c>
      <c r="B659" s="64" t="s">
        <v>1267</v>
      </c>
      <c r="C659" s="247" t="s">
        <v>1268</v>
      </c>
      <c r="D659" s="253">
        <v>120</v>
      </c>
      <c r="E659" s="253">
        <v>122</v>
      </c>
      <c r="F659" s="45">
        <f t="shared" si="167"/>
        <v>101.66666666666666</v>
      </c>
    </row>
    <row r="660" spans="1:6" ht="12.75" customHeight="1" x14ac:dyDescent="0.25">
      <c r="A660" s="63" t="s">
        <v>582</v>
      </c>
      <c r="B660" s="64" t="s">
        <v>1269</v>
      </c>
      <c r="C660" s="247" t="s">
        <v>1270</v>
      </c>
      <c r="D660" s="253">
        <v>1005</v>
      </c>
      <c r="E660" s="253">
        <v>1023</v>
      </c>
      <c r="F660" s="45">
        <f t="shared" si="167"/>
        <v>101.79104477611941</v>
      </c>
    </row>
    <row r="661" spans="1:6" ht="22.8" x14ac:dyDescent="0.25">
      <c r="A661" s="63" t="s">
        <v>1271</v>
      </c>
      <c r="B661" s="64" t="s">
        <v>1272</v>
      </c>
      <c r="C661" s="247" t="s">
        <v>1273</v>
      </c>
      <c r="D661" s="194">
        <v>1163759.96</v>
      </c>
      <c r="E661" s="194">
        <v>1279991.3700000001</v>
      </c>
      <c r="F661" s="45">
        <f t="shared" si="167"/>
        <v>109.98757596025217</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86237.41</v>
      </c>
      <c r="F663" s="71" t="str">
        <f t="shared" si="167"/>
        <v>-</v>
      </c>
    </row>
    <row r="664" spans="1:6" ht="12.75" customHeight="1" x14ac:dyDescent="0.25">
      <c r="A664" s="70" t="s">
        <v>1278</v>
      </c>
      <c r="B664" s="65" t="s">
        <v>1279</v>
      </c>
      <c r="C664" s="277" t="s">
        <v>1278</v>
      </c>
      <c r="D664" s="192">
        <v>1236984.1200000001</v>
      </c>
      <c r="E664" s="192">
        <v>1550780.61</v>
      </c>
      <c r="F664" s="71">
        <f t="shared" si="167"/>
        <v>125.36786729323575</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1034.1400000000001</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935988.77</v>
      </c>
      <c r="E669" s="194">
        <v>1255606.5900000001</v>
      </c>
      <c r="F669" s="45">
        <f t="shared" si="167"/>
        <v>134.14761268984029</v>
      </c>
    </row>
    <row r="670" spans="1:6" ht="12.75" customHeight="1" x14ac:dyDescent="0.25">
      <c r="A670" s="63">
        <v>63312</v>
      </c>
      <c r="B670" s="64" t="s">
        <v>1290</v>
      </c>
      <c r="C670" s="247" t="s">
        <v>1291</v>
      </c>
      <c r="D670" s="194">
        <v>2500</v>
      </c>
      <c r="E670" s="194">
        <v>48772.32</v>
      </c>
      <c r="F670" s="45">
        <f t="shared" si="167"/>
        <v>1950.8928000000001</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123788.27</v>
      </c>
      <c r="E673" s="194">
        <v>435178.3</v>
      </c>
      <c r="F673" s="45">
        <f t="shared" si="167"/>
        <v>351.55051443888829</v>
      </c>
    </row>
    <row r="674" spans="1:6" ht="12.75" customHeight="1" x14ac:dyDescent="0.25">
      <c r="A674" s="63">
        <v>63322</v>
      </c>
      <c r="B674" s="64" t="s">
        <v>1298</v>
      </c>
      <c r="C674" s="247" t="s">
        <v>1299</v>
      </c>
      <c r="D674" s="194">
        <v>366320.26</v>
      </c>
      <c r="E674" s="194">
        <v>2500</v>
      </c>
      <c r="F674" s="45">
        <f t="shared" si="167"/>
        <v>0.68246293557446147</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16727.400000000001</v>
      </c>
      <c r="E677" s="192">
        <v>20700.900000000001</v>
      </c>
      <c r="F677" s="71">
        <f t="shared" si="167"/>
        <v>123.75443882492199</v>
      </c>
    </row>
    <row r="678" spans="1:6" ht="12.75" customHeight="1" x14ac:dyDescent="0.25">
      <c r="A678" s="70">
        <v>63415</v>
      </c>
      <c r="B678" s="65" t="s">
        <v>1306</v>
      </c>
      <c r="C678" s="278" t="s">
        <v>1307</v>
      </c>
      <c r="D678" s="192">
        <v>15569.5</v>
      </c>
      <c r="E678" s="192">
        <v>0</v>
      </c>
      <c r="F678" s="71">
        <f t="shared" si="167"/>
        <v>0</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709846.95</v>
      </c>
      <c r="E681" s="192">
        <v>1048964.74</v>
      </c>
      <c r="F681" s="71">
        <f t="shared" si="167"/>
        <v>147.77336720260615</v>
      </c>
    </row>
    <row r="682" spans="1:6" ht="12" x14ac:dyDescent="0.25">
      <c r="A682" s="70">
        <v>63426</v>
      </c>
      <c r="B682" s="182" t="s">
        <v>1314</v>
      </c>
      <c r="C682" s="278" t="s">
        <v>1315</v>
      </c>
      <c r="D682" s="192">
        <v>622641.1</v>
      </c>
      <c r="E682" s="192">
        <v>619665</v>
      </c>
      <c r="F682" s="71">
        <f t="shared" si="167"/>
        <v>99.522019988722249</v>
      </c>
    </row>
    <row r="683" spans="1:6" ht="22.8" x14ac:dyDescent="0.25">
      <c r="A683" s="70">
        <v>63612</v>
      </c>
      <c r="B683" s="182" t="s">
        <v>1316</v>
      </c>
      <c r="C683" s="278" t="s">
        <v>1317</v>
      </c>
      <c r="D683" s="192">
        <v>15712796.210000001</v>
      </c>
      <c r="E683" s="192">
        <v>16713946.52</v>
      </c>
      <c r="F683" s="71">
        <f t="shared" si="167"/>
        <v>106.37156045696592</v>
      </c>
    </row>
    <row r="684" spans="1:6" ht="22.8" x14ac:dyDescent="0.25">
      <c r="A684" s="70">
        <v>63613</v>
      </c>
      <c r="B684" s="182" t="s">
        <v>1318</v>
      </c>
      <c r="C684" s="278" t="s">
        <v>1319</v>
      </c>
      <c r="D684" s="192">
        <v>162555.62</v>
      </c>
      <c r="E684" s="192">
        <v>118702.47</v>
      </c>
      <c r="F684" s="71">
        <f t="shared" si="167"/>
        <v>73.022679867973807</v>
      </c>
    </row>
    <row r="685" spans="1:6" ht="22.8" x14ac:dyDescent="0.25">
      <c r="A685" s="63">
        <v>63622</v>
      </c>
      <c r="B685" s="244" t="s">
        <v>1320</v>
      </c>
      <c r="C685" s="247" t="s">
        <v>1321</v>
      </c>
      <c r="D685" s="194">
        <v>311648.78000000003</v>
      </c>
      <c r="E685" s="194">
        <v>353798.24</v>
      </c>
      <c r="F685" s="45">
        <f t="shared" si="167"/>
        <v>113.52466709479818</v>
      </c>
    </row>
    <row r="686" spans="1:6" ht="22.8" x14ac:dyDescent="0.25">
      <c r="A686" s="63">
        <v>63623</v>
      </c>
      <c r="B686" s="244" t="s">
        <v>1322</v>
      </c>
      <c r="C686" s="247" t="s">
        <v>1323</v>
      </c>
      <c r="D686" s="194">
        <v>60000</v>
      </c>
      <c r="E686" s="194">
        <v>8000</v>
      </c>
      <c r="F686" s="45">
        <f t="shared" si="167"/>
        <v>13.333333333333334</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689699.6</v>
      </c>
      <c r="E702" s="192">
        <v>714914.51</v>
      </c>
      <c r="F702" s="71">
        <f t="shared" si="167"/>
        <v>103.65592643521906</v>
      </c>
    </row>
    <row r="703" spans="1:6" ht="12.75" customHeight="1" x14ac:dyDescent="0.25">
      <c r="A703" s="70">
        <v>63812</v>
      </c>
      <c r="B703" s="182" t="s">
        <v>1341</v>
      </c>
      <c r="C703" s="278" t="s">
        <v>1342</v>
      </c>
      <c r="D703" s="192">
        <v>344.9</v>
      </c>
      <c r="E703" s="192">
        <v>1840.4</v>
      </c>
      <c r="F703" s="71">
        <f t="shared" si="167"/>
        <v>533.60394317193402</v>
      </c>
    </row>
    <row r="704" spans="1:6" ht="22.8" x14ac:dyDescent="0.25">
      <c r="A704" s="70" t="s">
        <v>1343</v>
      </c>
      <c r="B704" s="182" t="s">
        <v>1344</v>
      </c>
      <c r="C704" s="278" t="s">
        <v>1343</v>
      </c>
      <c r="D704" s="192">
        <v>0</v>
      </c>
      <c r="E704" s="192">
        <v>20387.2</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5166040.47</v>
      </c>
      <c r="E706" s="192">
        <v>5249035.25</v>
      </c>
      <c r="F706" s="71">
        <f t="shared" si="167"/>
        <v>101.60654529289819</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14578.39</v>
      </c>
      <c r="E711" s="192">
        <v>13902.32</v>
      </c>
      <c r="F711" s="71">
        <f t="shared" si="167"/>
        <v>95.362519455166179</v>
      </c>
    </row>
    <row r="712" spans="1:6" ht="12.75" customHeight="1" x14ac:dyDescent="0.25">
      <c r="A712" s="70" t="s">
        <v>1359</v>
      </c>
      <c r="B712" s="65" t="s">
        <v>1360</v>
      </c>
      <c r="C712" s="277" t="s">
        <v>1359</v>
      </c>
      <c r="D712" s="192">
        <v>99533.01</v>
      </c>
      <c r="E712" s="192">
        <v>103335.22</v>
      </c>
      <c r="F712" s="71">
        <f t="shared" si="167"/>
        <v>103.82004924798316</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14678.83</v>
      </c>
      <c r="E722" s="192">
        <v>13530.07</v>
      </c>
      <c r="F722" s="71">
        <f t="shared" si="167"/>
        <v>92.174035669055371</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2752261.98</v>
      </c>
      <c r="E724" s="192">
        <v>2763777.46</v>
      </c>
      <c r="F724" s="71">
        <f t="shared" si="167"/>
        <v>100.41840057682299</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16779.669999999998</v>
      </c>
      <c r="E726" s="192">
        <v>6913.02</v>
      </c>
      <c r="F726" s="71">
        <f t="shared" si="167"/>
        <v>41.198784004691397</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160713.13</v>
      </c>
      <c r="E732" s="192">
        <v>146784.82</v>
      </c>
      <c r="F732" s="71">
        <f t="shared" si="167"/>
        <v>91.33343367775862</v>
      </c>
    </row>
    <row r="733" spans="1:6" ht="12.75" customHeight="1" x14ac:dyDescent="0.25">
      <c r="A733" s="70">
        <v>31215</v>
      </c>
      <c r="B733" s="65" t="s">
        <v>1396</v>
      </c>
      <c r="C733" s="278" t="s">
        <v>1397</v>
      </c>
      <c r="D733" s="192">
        <v>38383.660000000003</v>
      </c>
      <c r="E733" s="192">
        <v>43001.03</v>
      </c>
      <c r="F733" s="71">
        <f t="shared" si="167"/>
        <v>112.02951985297909</v>
      </c>
    </row>
    <row r="734" spans="1:6" ht="12.75" customHeight="1" x14ac:dyDescent="0.25">
      <c r="A734" s="70">
        <v>32121</v>
      </c>
      <c r="B734" s="65" t="s">
        <v>1398</v>
      </c>
      <c r="C734" s="278" t="s">
        <v>1399</v>
      </c>
      <c r="D734" s="192">
        <v>839359.97</v>
      </c>
      <c r="E734" s="192">
        <v>807895.67</v>
      </c>
      <c r="F734" s="71">
        <f t="shared" si="167"/>
        <v>96.251393785195646</v>
      </c>
    </row>
    <row r="735" spans="1:6" ht="12.75" customHeight="1" x14ac:dyDescent="0.25">
      <c r="A735" s="63" t="s">
        <v>1400</v>
      </c>
      <c r="B735" s="64" t="s">
        <v>1401</v>
      </c>
      <c r="C735" s="247" t="s">
        <v>1400</v>
      </c>
      <c r="D735" s="194">
        <v>14481.5</v>
      </c>
      <c r="E735" s="194">
        <v>16941.259999999998</v>
      </c>
      <c r="F735" s="45">
        <f t="shared" si="167"/>
        <v>116.9855332665815</v>
      </c>
    </row>
    <row r="736" spans="1:6" ht="12.75" customHeight="1" x14ac:dyDescent="0.25">
      <c r="A736" s="63" t="s">
        <v>1402</v>
      </c>
      <c r="B736" s="64" t="s">
        <v>1403</v>
      </c>
      <c r="C736" s="247" t="s">
        <v>1402</v>
      </c>
      <c r="D736" s="194">
        <v>49704.6</v>
      </c>
      <c r="E736" s="194">
        <v>13209.17</v>
      </c>
      <c r="F736" s="45">
        <f t="shared" si="167"/>
        <v>26.575347150967922</v>
      </c>
    </row>
    <row r="737" spans="1:6" ht="12.75" customHeight="1" x14ac:dyDescent="0.25">
      <c r="A737" s="63" t="s">
        <v>1404</v>
      </c>
      <c r="B737" s="64" t="s">
        <v>1405</v>
      </c>
      <c r="C737" s="247" t="s">
        <v>1404</v>
      </c>
      <c r="D737" s="194">
        <v>293773.98</v>
      </c>
      <c r="E737" s="194">
        <v>449951.18</v>
      </c>
      <c r="F737" s="45">
        <f t="shared" si="167"/>
        <v>153.16236652408767</v>
      </c>
    </row>
    <row r="738" spans="1:6" ht="12.75" customHeight="1" x14ac:dyDescent="0.25">
      <c r="A738" s="63" t="s">
        <v>1406</v>
      </c>
      <c r="B738" s="64" t="s">
        <v>1407</v>
      </c>
      <c r="C738" s="247" t="s">
        <v>1406</v>
      </c>
      <c r="D738" s="194">
        <v>82150.02</v>
      </c>
      <c r="E738" s="194">
        <v>124082.68</v>
      </c>
      <c r="F738" s="45">
        <f t="shared" si="167"/>
        <v>151.04400461497147</v>
      </c>
    </row>
    <row r="739" spans="1:6" ht="12.75" customHeight="1" x14ac:dyDescent="0.25">
      <c r="A739" s="70" t="s">
        <v>1408</v>
      </c>
      <c r="B739" s="65" t="s">
        <v>1409</v>
      </c>
      <c r="C739" s="278" t="s">
        <v>1408</v>
      </c>
      <c r="D739" s="192">
        <v>148172.35999999999</v>
      </c>
      <c r="E739" s="192">
        <v>170252.13</v>
      </c>
      <c r="F739" s="71">
        <f t="shared" si="167"/>
        <v>114.90140941265969</v>
      </c>
    </row>
    <row r="740" spans="1:6" ht="12.75" customHeight="1" x14ac:dyDescent="0.25">
      <c r="A740" s="70" t="s">
        <v>1410</v>
      </c>
      <c r="B740" s="65" t="s">
        <v>1411</v>
      </c>
      <c r="C740" s="278" t="s">
        <v>1410</v>
      </c>
      <c r="D740" s="192">
        <v>834.89</v>
      </c>
      <c r="E740" s="192">
        <v>312.5</v>
      </c>
      <c r="F740" s="71">
        <f t="shared" si="167"/>
        <v>37.430080609421601</v>
      </c>
    </row>
    <row r="741" spans="1:6" ht="12.75" customHeight="1" x14ac:dyDescent="0.25">
      <c r="A741" s="70">
        <v>32911</v>
      </c>
      <c r="B741" s="65" t="s">
        <v>1412</v>
      </c>
      <c r="C741" s="278" t="s">
        <v>1413</v>
      </c>
      <c r="D741" s="192">
        <v>75080.639999999999</v>
      </c>
      <c r="E741" s="192">
        <v>67304.63</v>
      </c>
      <c r="F741" s="71">
        <f t="shared" ref="F741:F1006" si="169">IF(D741&lt;&gt;0,IF(E741/D741&gt;=100,"&gt;&gt;100",E741/D741*100),"-")</f>
        <v>89.643122381482101</v>
      </c>
    </row>
    <row r="742" spans="1:6" ht="12.75" customHeight="1" x14ac:dyDescent="0.25">
      <c r="A742" s="70" t="s">
        <v>1414</v>
      </c>
      <c r="B742" s="65" t="s">
        <v>1415</v>
      </c>
      <c r="C742" s="278" t="s">
        <v>1414</v>
      </c>
      <c r="D742" s="192">
        <v>15506.02</v>
      </c>
      <c r="E742" s="192">
        <v>16557.13</v>
      </c>
      <c r="F742" s="71">
        <f t="shared" si="169"/>
        <v>106.77872207052488</v>
      </c>
    </row>
    <row r="743" spans="1:6" ht="12.75" customHeight="1" x14ac:dyDescent="0.25">
      <c r="A743" s="70" t="s">
        <v>1416</v>
      </c>
      <c r="B743" s="65" t="s">
        <v>1417</v>
      </c>
      <c r="C743" s="277" t="s">
        <v>1416</v>
      </c>
      <c r="D743" s="192">
        <v>1990</v>
      </c>
      <c r="E743" s="192">
        <v>10135</v>
      </c>
      <c r="F743" s="71">
        <f t="shared" ref="F743:F744" si="170">IF(D743&lt;&gt;0,IF(E743/D743&gt;=100,"&gt;&gt;100",E743/D743*100),"-")</f>
        <v>509.2964824120603</v>
      </c>
    </row>
    <row r="744" spans="1:6" ht="12.75" customHeight="1" x14ac:dyDescent="0.25">
      <c r="A744" s="70" t="s">
        <v>1418</v>
      </c>
      <c r="B744" s="65" t="s">
        <v>1419</v>
      </c>
      <c r="C744" s="277" t="s">
        <v>1418</v>
      </c>
      <c r="D744" s="192">
        <v>7616</v>
      </c>
      <c r="E744" s="192">
        <v>32946.410000000003</v>
      </c>
      <c r="F744" s="71">
        <f t="shared" si="170"/>
        <v>432.59466911764707</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121365.2</v>
      </c>
      <c r="E760" s="194">
        <v>224288.95</v>
      </c>
      <c r="F760" s="45">
        <f t="shared" si="169"/>
        <v>184.80499352367897</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135752.98000000001</v>
      </c>
      <c r="E777" s="192">
        <v>124802.63</v>
      </c>
      <c r="F777" s="71">
        <f t="shared" si="169"/>
        <v>91.933620904675522</v>
      </c>
    </row>
    <row r="778" spans="1:6" ht="12.75" customHeight="1" x14ac:dyDescent="0.25">
      <c r="A778" s="70">
        <v>35232</v>
      </c>
      <c r="B778" s="65" t="s">
        <v>1486</v>
      </c>
      <c r="C778" s="278" t="s">
        <v>1487</v>
      </c>
      <c r="D778" s="192">
        <v>339550.76</v>
      </c>
      <c r="E778" s="192">
        <v>354157.92</v>
      </c>
      <c r="F778" s="71">
        <f t="shared" si="169"/>
        <v>104.30190761463764</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108000</v>
      </c>
      <c r="E785" s="192">
        <v>0</v>
      </c>
      <c r="F785" s="71">
        <f t="shared" si="169"/>
        <v>0</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3794.27</v>
      </c>
      <c r="E789" s="192">
        <v>1652.01</v>
      </c>
      <c r="F789" s="71">
        <f t="shared" si="169"/>
        <v>43.539600502863529</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619748.64</v>
      </c>
      <c r="E792" s="192">
        <v>1484074.17</v>
      </c>
      <c r="F792" s="71">
        <f t="shared" si="169"/>
        <v>239.46388490662923</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10135</v>
      </c>
      <c r="E843" s="194">
        <v>57989.9</v>
      </c>
      <c r="F843" s="45">
        <f t="shared" si="169"/>
        <v>572.17464232856446</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83666.350000000006</v>
      </c>
      <c r="E846" s="194">
        <v>100749.68</v>
      </c>
      <c r="F846" s="45">
        <f t="shared" si="169"/>
        <v>120.41839998996011</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181900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736784.26</v>
      </c>
      <c r="E850" s="194">
        <v>608841.81000000006</v>
      </c>
      <c r="F850" s="45">
        <f t="shared" si="169"/>
        <v>82.635018560249918</v>
      </c>
    </row>
    <row r="851" spans="1:6" ht="12.75" customHeight="1" x14ac:dyDescent="0.25">
      <c r="A851" s="63">
        <v>37221</v>
      </c>
      <c r="B851" s="64" t="s">
        <v>1631</v>
      </c>
      <c r="C851" s="247" t="s">
        <v>1632</v>
      </c>
      <c r="D851" s="194">
        <v>37970.25</v>
      </c>
      <c r="E851" s="194">
        <v>49041.14</v>
      </c>
      <c r="F851" s="45">
        <f t="shared" si="169"/>
        <v>129.15674771696263</v>
      </c>
    </row>
    <row r="852" spans="1:6" ht="12.75" customHeight="1" x14ac:dyDescent="0.25">
      <c r="A852" s="63" t="s">
        <v>1633</v>
      </c>
      <c r="B852" s="64" t="s">
        <v>1610</v>
      </c>
      <c r="C852" s="247" t="s">
        <v>1633</v>
      </c>
      <c r="D852" s="194">
        <v>75631.679999999993</v>
      </c>
      <c r="E852" s="194">
        <v>23820</v>
      </c>
      <c r="F852" s="45">
        <f t="shared" si="169"/>
        <v>31.494738712666443</v>
      </c>
    </row>
    <row r="853" spans="1:6" ht="12.75" customHeight="1" x14ac:dyDescent="0.25">
      <c r="A853" s="63" t="s">
        <v>1634</v>
      </c>
      <c r="B853" s="64" t="s">
        <v>1635</v>
      </c>
      <c r="C853" s="247" t="s">
        <v>1634</v>
      </c>
      <c r="D853" s="194">
        <v>327024.38</v>
      </c>
      <c r="E853" s="194">
        <v>306588.59999999998</v>
      </c>
      <c r="F853" s="45">
        <f t="shared" si="169"/>
        <v>93.750991898524489</v>
      </c>
    </row>
    <row r="854" spans="1:6" ht="12.75" customHeight="1" x14ac:dyDescent="0.25">
      <c r="A854" s="63" t="s">
        <v>1636</v>
      </c>
      <c r="B854" s="64" t="s">
        <v>1637</v>
      </c>
      <c r="C854" s="247" t="s">
        <v>1636</v>
      </c>
      <c r="D854" s="194">
        <v>112707.45</v>
      </c>
      <c r="E854" s="194">
        <v>125277.46</v>
      </c>
      <c r="F854" s="45">
        <f t="shared" si="169"/>
        <v>111.15277650235188</v>
      </c>
    </row>
    <row r="855" spans="1:6" ht="12.75" customHeight="1" x14ac:dyDescent="0.25">
      <c r="A855" s="63" t="s">
        <v>1638</v>
      </c>
      <c r="B855" s="64" t="s">
        <v>1639</v>
      </c>
      <c r="C855" s="247" t="s">
        <v>1638</v>
      </c>
      <c r="D855" s="194">
        <v>173206.29</v>
      </c>
      <c r="E855" s="194">
        <v>170964.28</v>
      </c>
      <c r="F855" s="45">
        <f t="shared" si="169"/>
        <v>98.705583960028235</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1000000</v>
      </c>
      <c r="F912" s="71" t="str">
        <f t="shared" si="169"/>
        <v>-</v>
      </c>
    </row>
    <row r="913" spans="1:6" ht="12" x14ac:dyDescent="0.25">
      <c r="A913" s="70">
        <v>84432</v>
      </c>
      <c r="B913" s="65" t="s">
        <v>1754</v>
      </c>
      <c r="C913" s="278" t="s">
        <v>1755</v>
      </c>
      <c r="D913" s="192">
        <v>7269037.2800000003</v>
      </c>
      <c r="E913" s="192">
        <v>10038584.949999999</v>
      </c>
      <c r="F913" s="71">
        <f t="shared" si="169"/>
        <v>138.10061172227196</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1141186.98</v>
      </c>
      <c r="E981" s="192">
        <v>1272221.8500000001</v>
      </c>
      <c r="F981" s="71">
        <f t="shared" si="169"/>
        <v>111.48233131787046</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5" t="s">
        <v>1948</v>
      </c>
      <c r="B1010" s="376"/>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3"/>
      <c r="E1021" s="374"/>
      <c r="F1021" s="51"/>
    </row>
    <row r="1022" spans="1:6" ht="15" customHeight="1" x14ac:dyDescent="0.25">
      <c r="A1022" s="140"/>
      <c r="B1022" s="163"/>
      <c r="C1022" s="173"/>
      <c r="D1022" s="373"/>
      <c r="E1022" s="374"/>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D177" sqref="D17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4" t="s">
        <v>2131</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290113924.73000008</v>
      </c>
      <c r="E6" s="180">
        <f t="shared" si="0"/>
        <v>306332397.92999995</v>
      </c>
      <c r="F6" s="181">
        <f t="shared" ref="F6:F298" si="1">IF(D6&gt;0,IF(E6/D6&gt;=100,"&gt;&gt;100",E6/D6*100),"-")</f>
        <v>105.59038081853322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246853537.71000007</v>
      </c>
      <c r="E7" s="79">
        <f t="shared" si="2"/>
        <v>271332557.13999999</v>
      </c>
      <c r="F7" s="71">
        <f t="shared" si="1"/>
        <v>109.91641426616195</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41971747.089999996</v>
      </c>
      <c r="E8" s="79">
        <f>E9+E10-E11</f>
        <v>41417509.660000004</v>
      </c>
      <c r="F8" s="71">
        <f t="shared" si="1"/>
        <v>98.679498785667548</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41789718.049999997</v>
      </c>
      <c r="E9" s="192">
        <v>41231011.509999998</v>
      </c>
      <c r="F9" s="71">
        <f t="shared" si="1"/>
        <v>98.663052621385177</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388539.38</v>
      </c>
      <c r="E10" s="192">
        <v>445060.38</v>
      </c>
      <c r="F10" s="71">
        <f t="shared" si="1"/>
        <v>114.54704539858997</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206510.34</v>
      </c>
      <c r="E11" s="192">
        <v>258562.23</v>
      </c>
      <c r="F11" s="71">
        <f t="shared" si="1"/>
        <v>125.20546428813202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195255382.80000004</v>
      </c>
      <c r="E12" s="79">
        <f t="shared" si="3"/>
        <v>206011066.16</v>
      </c>
      <c r="F12" s="71">
        <f t="shared" si="1"/>
        <v>105.50852079249309</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177646948.48000002</v>
      </c>
      <c r="E13" s="79">
        <f t="shared" si="4"/>
        <v>188095362.59999999</v>
      </c>
      <c r="F13" s="71">
        <f t="shared" si="1"/>
        <v>105.88156127048605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7411207.7199999997</v>
      </c>
      <c r="E14" s="192">
        <v>7401565.8700000001</v>
      </c>
      <c r="F14" s="71">
        <f t="shared" si="1"/>
        <v>99.869901770881683</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85583888.310000002</v>
      </c>
      <c r="E15" s="192">
        <v>96314464.769999996</v>
      </c>
      <c r="F15" s="71">
        <f t="shared" si="1"/>
        <v>112.53808008948127</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224046476.72</v>
      </c>
      <c r="E16" s="192">
        <v>231287578.63999999</v>
      </c>
      <c r="F16" s="71">
        <f t="shared" si="1"/>
        <v>103.23196420046787</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23368343.600000001</v>
      </c>
      <c r="E17" s="192">
        <v>27109715.489999998</v>
      </c>
      <c r="F17" s="71">
        <f t="shared" si="1"/>
        <v>116.01042827014918</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162762967.87</v>
      </c>
      <c r="E18" s="192">
        <v>174017962.16999999</v>
      </c>
      <c r="F18" s="71">
        <f t="shared" si="1"/>
        <v>106.91496010873274</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3181585.58</v>
      </c>
      <c r="E19" s="79">
        <f t="shared" si="5"/>
        <v>3143049.6799999978</v>
      </c>
      <c r="F19" s="71">
        <f t="shared" si="1"/>
        <v>98.78878317018264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5082271.4400000004</v>
      </c>
      <c r="E20" s="192">
        <v>5120529.87</v>
      </c>
      <c r="F20" s="71">
        <f t="shared" si="1"/>
        <v>100.75278210641972</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474919.19</v>
      </c>
      <c r="E21" s="192">
        <v>507953.84</v>
      </c>
      <c r="F21" s="71">
        <f t="shared" si="1"/>
        <v>106.95584653043817</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1528052.85</v>
      </c>
      <c r="E22" s="192">
        <v>1513324.88</v>
      </c>
      <c r="F22" s="71">
        <f t="shared" si="1"/>
        <v>99.036160954773251</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57347.55</v>
      </c>
      <c r="E23" s="192">
        <v>59217.39</v>
      </c>
      <c r="F23" s="71">
        <f t="shared" si="1"/>
        <v>103.26054033694551</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732966.27</v>
      </c>
      <c r="E24" s="192">
        <v>726430.68</v>
      </c>
      <c r="F24" s="71">
        <f t="shared" si="1"/>
        <v>99.108336867943464</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608034.56999999995</v>
      </c>
      <c r="E25" s="192">
        <v>608805.22</v>
      </c>
      <c r="F25" s="71">
        <f t="shared" si="1"/>
        <v>100.12674443823153</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7009477.3499999996</v>
      </c>
      <c r="E26" s="192">
        <v>7583627.0199999996</v>
      </c>
      <c r="F26" s="71">
        <f t="shared" si="1"/>
        <v>108.19104822415898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12311483.640000001</v>
      </c>
      <c r="E28" s="192">
        <v>12976839.220000001</v>
      </c>
      <c r="F28" s="71">
        <f t="shared" si="1"/>
        <v>105.40434930066642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481156.20999999996</v>
      </c>
      <c r="E29" s="79">
        <f t="shared" si="6"/>
        <v>418807.15000000037</v>
      </c>
      <c r="F29" s="71">
        <f t="shared" si="1"/>
        <v>87.041825772133421</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5531682.8799999999</v>
      </c>
      <c r="E30" s="192">
        <v>5590170.6500000004</v>
      </c>
      <c r="F30" s="71">
        <f t="shared" si="1"/>
        <v>101.05732326434446</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27855.58</v>
      </c>
      <c r="E32" s="192">
        <v>27855.58</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5078382.25</v>
      </c>
      <c r="E34" s="192">
        <v>5199219.08</v>
      </c>
      <c r="F34" s="71">
        <f t="shared" si="1"/>
        <v>102.3794354983814</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6962319.9000000013</v>
      </c>
      <c r="E35" s="79">
        <f t="shared" si="7"/>
        <v>6875611.4800000004</v>
      </c>
      <c r="F35" s="71">
        <f t="shared" si="1"/>
        <v>98.754604481761874</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4625940.9400000004</v>
      </c>
      <c r="E36" s="192">
        <v>4580646.82</v>
      </c>
      <c r="F36" s="71">
        <f t="shared" si="1"/>
        <v>99.020866876869377</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1584622.28</v>
      </c>
      <c r="E37" s="192">
        <v>1588146.88</v>
      </c>
      <c r="F37" s="71">
        <f t="shared" si="1"/>
        <v>100.2224252457185</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12630.48</v>
      </c>
      <c r="E38" s="192">
        <v>12630.48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1252312.6200000001</v>
      </c>
      <c r="E39" s="192">
        <v>1257694.1200000001</v>
      </c>
      <c r="F39" s="71">
        <f t="shared" si="1"/>
        <v>100.42972496755642</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513186.42</v>
      </c>
      <c r="E40" s="192">
        <v>563506.81999999995</v>
      </c>
      <c r="F40" s="71">
        <f t="shared" si="1"/>
        <v>109.8054816025724</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4570.7200000000012</v>
      </c>
      <c r="E41" s="79">
        <f t="shared" si="8"/>
        <v>3097.489999999998</v>
      </c>
      <c r="F41" s="71">
        <f t="shared" si="1"/>
        <v>67.768097805159726</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32313.72</v>
      </c>
      <c r="E43" s="192">
        <v>31885.89</v>
      </c>
      <c r="F43" s="71">
        <f t="shared" si="1"/>
        <v>98.676011304176669</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27743</v>
      </c>
      <c r="E44" s="192">
        <v>28788.400000000001</v>
      </c>
      <c r="F44" s="71">
        <f t="shared" si="1"/>
        <v>103.76815773348234</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6978801.9099999992</v>
      </c>
      <c r="E45" s="79">
        <f t="shared" si="9"/>
        <v>7475137.7599999988</v>
      </c>
      <c r="F45" s="71">
        <f t="shared" si="1"/>
        <v>107.11204955235647</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994233.89</v>
      </c>
      <c r="E47" s="192">
        <v>1011093.53</v>
      </c>
      <c r="F47" s="71">
        <f t="shared" si="1"/>
        <v>101.69574183394614</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500898.01</v>
      </c>
      <c r="E48" s="192">
        <v>568242.5</v>
      </c>
      <c r="F48" s="71">
        <f t="shared" si="1"/>
        <v>113.44475095838371</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6397345.3799999999</v>
      </c>
      <c r="E49" s="192">
        <v>6913282.0099999998</v>
      </c>
      <c r="F49" s="71">
        <f t="shared" si="1"/>
        <v>108.06485501959877</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913675.37</v>
      </c>
      <c r="E50" s="192">
        <v>1017480.28</v>
      </c>
      <c r="F50" s="71">
        <f t="shared" si="1"/>
        <v>111.36124639104588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86143.58</v>
      </c>
      <c r="E51" s="192">
        <v>114689.61</v>
      </c>
      <c r="F51" s="71">
        <f t="shared" si="1"/>
        <v>133.1377335374267</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1102922.79</v>
      </c>
      <c r="E54" s="192">
        <v>1134149.8500000001</v>
      </c>
      <c r="F54" s="71">
        <f t="shared" si="1"/>
        <v>102.83130063891417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1102922.79</v>
      </c>
      <c r="E55" s="192">
        <v>1134149.8500000001</v>
      </c>
      <c r="F55" s="71">
        <f t="shared" si="1"/>
        <v>102.83130063891417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9478051.5600000024</v>
      </c>
      <c r="E56" s="79">
        <f t="shared" si="11"/>
        <v>23727669.02</v>
      </c>
      <c r="F56" s="71">
        <f t="shared" si="1"/>
        <v>250.34332077425407</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9323889.2200000007</v>
      </c>
      <c r="E57" s="192">
        <v>23605936.23</v>
      </c>
      <c r="F57" s="71">
        <f t="shared" si="1"/>
        <v>253.17692727799269</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114898.46</v>
      </c>
      <c r="E58" s="192">
        <v>82468.91</v>
      </c>
      <c r="F58" s="71">
        <f t="shared" si="1"/>
        <v>71.775470271751246</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39263.879999999997</v>
      </c>
      <c r="E62" s="192">
        <v>39263.879999999997</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62212.68</v>
      </c>
      <c r="E63" s="79">
        <f>SUM(E64:E68)</f>
        <v>61622.69</v>
      </c>
      <c r="F63" s="71">
        <f>IF(D63&gt;0,IF(E63/D63&gt;=100,"&gt;&gt;100",E63/D63*100),"-")</f>
        <v>99.051656350441746</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25758</v>
      </c>
      <c r="E64" s="192">
        <v>27151</v>
      </c>
      <c r="F64" s="71">
        <f t="shared" si="1"/>
        <v>105.40802857364702</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36454.68</v>
      </c>
      <c r="E67" s="192">
        <v>34471.69</v>
      </c>
      <c r="F67" s="71">
        <f t="shared" si="1"/>
        <v>94.560396634945093</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43260387.019999996</v>
      </c>
      <c r="E69" s="79">
        <f>E70+E82+E88+E119+E135+E147+E165+E171</f>
        <v>34999840.789999992</v>
      </c>
      <c r="F69" s="71">
        <f t="shared" si="1"/>
        <v>80.905057030162453</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13625400.91</v>
      </c>
      <c r="E70" s="79">
        <f t="shared" si="12"/>
        <v>6478678.3499999996</v>
      </c>
      <c r="F70" s="71">
        <f t="shared" si="1"/>
        <v>47.548533748061281</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13620878.560000001</v>
      </c>
      <c r="E71" s="79">
        <f t="shared" si="13"/>
        <v>6474747.2599999998</v>
      </c>
      <c r="F71" s="71">
        <f t="shared" si="1"/>
        <v>47.535459856563023</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13620878.560000001</v>
      </c>
      <c r="E73" s="192">
        <v>6474747.2599999998</v>
      </c>
      <c r="F73" s="71">
        <f t="shared" si="1"/>
        <v>47.535459856563023</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4522.3500000000004</v>
      </c>
      <c r="E80" s="192">
        <v>3931.09</v>
      </c>
      <c r="F80" s="71">
        <f t="shared" si="1"/>
        <v>86.925823963204962</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143495.32999999999</v>
      </c>
      <c r="E82" s="79">
        <f>SUM(E83:E85)-E86+E87</f>
        <v>153546.48000000001</v>
      </c>
      <c r="F82" s="71">
        <f t="shared" si="1"/>
        <v>107.00451366605452</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10074.56</v>
      </c>
      <c r="E85" s="192">
        <v>13380.5</v>
      </c>
      <c r="F85" s="71">
        <f t="shared" si="1"/>
        <v>132.81473334815615</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133420.76999999999</v>
      </c>
      <c r="E87" s="192">
        <v>140165.98000000001</v>
      </c>
      <c r="F87" s="71">
        <f t="shared" si="1"/>
        <v>105.05559216904537</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11984.55</v>
      </c>
      <c r="E119" s="79">
        <f t="shared" si="18"/>
        <v>11984.55</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11984.55</v>
      </c>
      <c r="E120" s="79">
        <f t="shared" si="19"/>
        <v>11984.55</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10640.57</v>
      </c>
      <c r="E123" s="192">
        <v>10640.57</v>
      </c>
      <c r="F123" s="71">
        <f t="shared" si="1"/>
        <v>100</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1343.98</v>
      </c>
      <c r="E126" s="192">
        <v>1343.98</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24525994.009999998</v>
      </c>
      <c r="E135" s="79">
        <f t="shared" si="21"/>
        <v>24525980.609999999</v>
      </c>
      <c r="F135" s="71">
        <f t="shared" si="1"/>
        <v>99.999945364090053</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24525994.009999998</v>
      </c>
      <c r="E136" s="79">
        <f t="shared" si="22"/>
        <v>24525980.609999999</v>
      </c>
      <c r="F136" s="71">
        <f t="shared" si="1"/>
        <v>99.999945364090053</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1274.1500000000001</v>
      </c>
      <c r="E137" s="192">
        <v>1274.1500000000001</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24520479.09</v>
      </c>
      <c r="E140" s="192">
        <v>24520465.690000001</v>
      </c>
      <c r="F140" s="71">
        <f t="shared" si="1"/>
        <v>99.999945351801856</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4240.7700000000004</v>
      </c>
      <c r="E142" s="192">
        <v>4240.7700000000004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1599770.8699999996</v>
      </c>
      <c r="E147" s="79">
        <f t="shared" si="24"/>
        <v>3403937.9600000004</v>
      </c>
      <c r="F147" s="71">
        <f t="shared" si="1"/>
        <v>212.77659343803413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79242.61</v>
      </c>
      <c r="E148" s="192">
        <v>108627.85</v>
      </c>
      <c r="F148" s="71">
        <f t="shared" si="1"/>
        <v>137.08262511797631</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2750558.8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1322531.76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1428027.04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170805.39</v>
      </c>
      <c r="E159" s="192">
        <v>152485.79</v>
      </c>
      <c r="F159" s="71">
        <f t="shared" si="1"/>
        <v>89.274577342085053</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2332562.7599999998</v>
      </c>
      <c r="E160" s="192">
        <v>2305203.2000000002</v>
      </c>
      <c r="F160" s="71">
        <f t="shared" si="1"/>
        <v>98.827060070186519</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162486.88</v>
      </c>
      <c r="E161" s="192">
        <v>145614.9</v>
      </c>
      <c r="F161" s="71">
        <f t="shared" si="1"/>
        <v>89.616404721415037</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81751.520000000004</v>
      </c>
      <c r="E163" s="192">
        <v>84570.2</v>
      </c>
      <c r="F163" s="71">
        <f t="shared" si="1"/>
        <v>103.44786249845875</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1227078.29</v>
      </c>
      <c r="E164" s="192">
        <v>2143122.7799999998</v>
      </c>
      <c r="F164" s="71">
        <f t="shared" si="1"/>
        <v>174.65248936968806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465441.22</v>
      </c>
      <c r="E165" s="79">
        <f t="shared" si="26"/>
        <v>424163.97</v>
      </c>
      <c r="F165" s="71">
        <f t="shared" si="1"/>
        <v>91.131586927346049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89110.59</v>
      </c>
      <c r="E166" s="192">
        <v>237578.65</v>
      </c>
      <c r="F166" s="71">
        <f t="shared" si="1"/>
        <v>266.61101671529724</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468981.64</v>
      </c>
      <c r="E167" s="192">
        <v>371887.34</v>
      </c>
      <c r="F167" s="71">
        <f t="shared" si="1"/>
        <v>79.296780146873118</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92651.01</v>
      </c>
      <c r="E170" s="192">
        <v>185302.02</v>
      </c>
      <c r="F170" s="71">
        <f t="shared" si="1"/>
        <v>200</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2888300.13</v>
      </c>
      <c r="E171" s="79">
        <f t="shared" si="27"/>
        <v>1548.87</v>
      </c>
      <c r="F171" s="71">
        <f t="shared" si="1"/>
        <v>5.3625659740561653E-2</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1706.81</v>
      </c>
      <c r="E172" s="192">
        <v>1548.87</v>
      </c>
      <c r="F172" s="71">
        <f t="shared" si="1"/>
        <v>90.746480276070557</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2886593.32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9" t="s">
        <v>2432</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290113924.73000002</v>
      </c>
      <c r="E176" s="79">
        <f>E177+E251</f>
        <v>306332397.93000001</v>
      </c>
      <c r="F176" s="71">
        <f t="shared" si="1"/>
        <v>105.59038081853328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24142450.670000002</v>
      </c>
      <c r="E177" s="79">
        <f>E178+E197+E203+E219+E247+E248</f>
        <v>42884122.140000001</v>
      </c>
      <c r="F177" s="71">
        <f t="shared" si="1"/>
        <v>177.62953200641249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5640214.0499999998</v>
      </c>
      <c r="E178" s="79">
        <f>SUM(E179:E181)+E185+E186+SUM(E194:E196)</f>
        <v>7309521.8899999997</v>
      </c>
      <c r="F178" s="71">
        <f t="shared" si="1"/>
        <v>129.5965334861715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2821994.95</v>
      </c>
      <c r="E179" s="192">
        <v>3092201.86</v>
      </c>
      <c r="F179" s="71">
        <f t="shared" si="1"/>
        <v>109.57503166332738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1801253.46</v>
      </c>
      <c r="E180" s="192">
        <v>2343743.1</v>
      </c>
      <c r="F180" s="71">
        <f t="shared" si="1"/>
        <v>130.11734062123608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331241.63999999996</v>
      </c>
      <c r="E181" s="79">
        <f t="shared" si="28"/>
        <v>34007.43</v>
      </c>
      <c r="F181" s="71">
        <f t="shared" si="1"/>
        <v>10.26665306934237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31504.35</v>
      </c>
      <c r="E183" s="192">
        <v>24511.35</v>
      </c>
      <c r="F183" s="71">
        <f t="shared" si="1"/>
        <v>77.803065290983625</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299737.28999999998</v>
      </c>
      <c r="E184" s="192">
        <v>9496.08</v>
      </c>
      <c r="F184" s="71">
        <f t="shared" si="1"/>
        <v>3.1681343352373674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209548.96</v>
      </c>
      <c r="E185" s="192">
        <v>274531.78999999998</v>
      </c>
      <c r="F185" s="71">
        <f t="shared" si="1"/>
        <v>131.01081007512516</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874865.8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874865.8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66800.7</v>
      </c>
      <c r="E194" s="192">
        <v>74611.25</v>
      </c>
      <c r="F194" s="71">
        <f t="shared" si="1"/>
        <v>111.69231759547431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18998.07</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409374.34</v>
      </c>
      <c r="E196" s="192">
        <v>596562.59</v>
      </c>
      <c r="F196" s="71">
        <f t="shared" si="1"/>
        <v>145.72544776499669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1376537.48</v>
      </c>
      <c r="E197" s="79">
        <f>SUM(E198:E202)</f>
        <v>4832382.3599999994</v>
      </c>
      <c r="F197" s="71">
        <f t="shared" si="1"/>
        <v>351.05345333568391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23048</v>
      </c>
      <c r="E198" s="192">
        <v>15539.53</v>
      </c>
      <c r="F198" s="71">
        <f t="shared" si="1"/>
        <v>67.422466157584168</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962839.35</v>
      </c>
      <c r="E199" s="192">
        <v>3459081.31</v>
      </c>
      <c r="F199" s="71">
        <f t="shared" ref="F199:F202" si="30">IF(D199&gt;0,IF(E199/D199&gt;=100,"&gt;&gt;100",E199/D199*100),"-")</f>
        <v>359.25840691907746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390650.13</v>
      </c>
      <c r="E202" s="192">
        <v>1357761.52</v>
      </c>
      <c r="F202" s="71">
        <f t="shared" si="30"/>
        <v>347.56458931678844</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14221510.359999999</v>
      </c>
      <c r="E219" s="79">
        <f t="shared" si="34"/>
        <v>23987873.460000001</v>
      </c>
      <c r="F219" s="71">
        <f t="shared" si="1"/>
        <v>168.67317783256885</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14221510.359999999</v>
      </c>
      <c r="E220" s="79">
        <f t="shared" si="35"/>
        <v>23987873.460000001</v>
      </c>
      <c r="F220" s="71">
        <f t="shared" si="1"/>
        <v>168.67317783256885</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14221510.359999999</v>
      </c>
      <c r="E225" s="192">
        <v>23987873.460000001</v>
      </c>
      <c r="F225" s="71">
        <f t="shared" si="1"/>
        <v>168.67317783256885</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2904188.78</v>
      </c>
      <c r="E247" s="192">
        <v>6754344.4299999997</v>
      </c>
      <c r="F247" s="71">
        <f>IF(D247&gt;0,IF(E247/D247&gt;=100,"&gt;&gt;100",E247/D247*100),"-")</f>
        <v>232.57249929875425</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265971474.06000003</v>
      </c>
      <c r="E251" s="79">
        <f>+E252+E255-E264+E274+E291</f>
        <v>263448275.79000002</v>
      </c>
      <c r="F251" s="71">
        <f t="shared" si="1"/>
        <v>99.051327485807434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257136155.86000001</v>
      </c>
      <c r="E252" s="79">
        <f>E253-E254</f>
        <v>271848266.29000002</v>
      </c>
      <c r="F252" s="71">
        <f t="shared" si="1"/>
        <v>105.72152538439991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271357666.22000003</v>
      </c>
      <c r="E253" s="192">
        <v>295836139.75</v>
      </c>
      <c r="F253" s="71">
        <f t="shared" si="1"/>
        <v>109.02074147046736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14221510.359999999</v>
      </c>
      <c r="E254" s="192">
        <v>23987873.460000001</v>
      </c>
      <c r="F254" s="71">
        <f t="shared" si="1"/>
        <v>168.67317783256885</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6722791.3300000001</v>
      </c>
      <c r="E255" s="79">
        <f>E256-E260</f>
        <v>-12270785.119999999</v>
      </c>
      <c r="F255" s="71">
        <f t="shared" si="1"/>
        <v>-182.5251523908299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6722791.3300000001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6722791.3300000001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12270785.119999999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12270785.119999999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1647085.6500000001</v>
      </c>
      <c r="E274" s="79">
        <f>SUM(E275:E277)+SUM(E286:E290)</f>
        <v>3446630.65</v>
      </c>
      <c r="F274" s="71">
        <f t="shared" si="1"/>
        <v>209.25630977356883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24888.27</v>
      </c>
      <c r="E275" s="192">
        <v>53778.45</v>
      </c>
      <c r="F275" s="71">
        <f t="shared" ref="F275:F290" si="39">IF(D275&gt;0,IF(E275/D275&gt;=100,"&gt;&gt;100",E275/D275*100),"-")</f>
        <v>216.0795025126294</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2750558.8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1322531.76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1428027.04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47806.93</v>
      </c>
      <c r="E286" s="192">
        <v>13094.69</v>
      </c>
      <c r="F286" s="71">
        <f t="shared" si="39"/>
        <v>27.390777864213412</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1291005.28</v>
      </c>
      <c r="E287" s="192">
        <v>444045.12</v>
      </c>
      <c r="F287" s="71">
        <f t="shared" si="39"/>
        <v>34.395298522714022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189727.84</v>
      </c>
      <c r="E288" s="192">
        <v>106048.34</v>
      </c>
      <c r="F288" s="71">
        <f t="shared" si="39"/>
        <v>55.894980936904147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93657.33</v>
      </c>
      <c r="E290" s="192">
        <v>79105.25</v>
      </c>
      <c r="F290" s="71">
        <f t="shared" si="39"/>
        <v>84.46242274897223</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465441.22</v>
      </c>
      <c r="E291" s="79">
        <f>SUM(E292:E295)</f>
        <v>424163.97000000003</v>
      </c>
      <c r="F291" s="71">
        <f t="shared" si="1"/>
        <v>91.131586927346063</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57189.65</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465441.22</v>
      </c>
      <c r="E293" s="192">
        <v>366974.32</v>
      </c>
      <c r="F293" s="71">
        <f t="shared" ref="F293:F295" si="40">IF(D293&gt;0,IF(E293/D293&gt;=100,"&gt;&gt;100",E293/D293*100),"-")</f>
        <v>78.844396291329772</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56906284.810000002</v>
      </c>
      <c r="E297" s="79">
        <f t="shared" si="42"/>
        <v>123797250.90000001</v>
      </c>
      <c r="F297" s="71">
        <f t="shared" si="1"/>
        <v>217.54583226323257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56906284.810000002</v>
      </c>
      <c r="E298" s="193">
        <v>123797250.90000001</v>
      </c>
      <c r="F298" s="75">
        <f t="shared" si="1"/>
        <v>217.54583226323257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1825122.12</v>
      </c>
      <c r="E302" s="192">
        <v>1974077.34</v>
      </c>
      <c r="F302" s="71">
        <f t="shared" si="43"/>
        <v>108.16138374346151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1001727.04</v>
      </c>
      <c r="E303" s="192">
        <v>3572983.4</v>
      </c>
      <c r="F303" s="71">
        <f t="shared" si="43"/>
        <v>356.6823353395751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340781.03</v>
      </c>
      <c r="E304" s="192">
        <v>882325.33</v>
      </c>
      <c r="F304" s="71">
        <f t="shared" si="43"/>
        <v>258.91268947687604</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288304.77</v>
      </c>
      <c r="E305" s="192">
        <v>400588.02</v>
      </c>
      <c r="F305" s="71">
        <f t="shared" si="43"/>
        <v>138.94602576294523</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269787.46000000002</v>
      </c>
      <c r="E306" s="192">
        <v>208877.97</v>
      </c>
      <c r="F306" s="71">
        <f t="shared" si="43"/>
        <v>77.423157473664645</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36084.32</v>
      </c>
      <c r="E308" s="192">
        <v>51002.5</v>
      </c>
      <c r="F308" s="71">
        <f t="shared" si="43"/>
        <v>141.3425554368213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17790.72</v>
      </c>
      <c r="E309" s="192">
        <v>10041.1</v>
      </c>
      <c r="F309" s="71">
        <f t="shared" si="43"/>
        <v>56.440099107849484</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79545.73</v>
      </c>
      <c r="E311" s="192">
        <v>79122.38</v>
      </c>
      <c r="F311" s="71">
        <f t="shared" si="43"/>
        <v>99.467790414394358</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828915.67</v>
      </c>
      <c r="E336" s="192">
        <v>716538.68</v>
      </c>
      <c r="F336" s="71">
        <f t="shared" si="43"/>
        <v>86.442892314968546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4811298.38</v>
      </c>
      <c r="E337" s="192">
        <v>6592983.21</v>
      </c>
      <c r="F337" s="71">
        <f t="shared" si="43"/>
        <v>137.03126867804031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413322.96</v>
      </c>
      <c r="E338" s="192">
        <v>519305.67</v>
      </c>
      <c r="F338" s="71">
        <f t="shared" si="43"/>
        <v>125.6416217477974</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963214.52</v>
      </c>
      <c r="E339" s="192">
        <v>4313076.6900000004</v>
      </c>
      <c r="F339" s="71">
        <f t="shared" si="43"/>
        <v>447.77945104066748</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14221510.359999999</v>
      </c>
      <c r="E343" s="192">
        <v>23987873.460000001</v>
      </c>
      <c r="F343" s="71">
        <f t="shared" si="43"/>
        <v>168.67317783256885</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60894.93</v>
      </c>
      <c r="E344" s="192">
        <v>16819.5</v>
      </c>
      <c r="F344" s="71">
        <f t="shared" si="43"/>
        <v>27.620526043793792</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118761.99</v>
      </c>
      <c r="E367" s="192">
        <v>230318.86</v>
      </c>
      <c r="F367" s="71">
        <f t="shared" si="44"/>
        <v>193.93314308727901</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7995.06</v>
      </c>
      <c r="E368" s="192">
        <v>14176.5</v>
      </c>
      <c r="F368" s="71">
        <f t="shared" si="44"/>
        <v>177.31574247097581</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130.91</v>
      </c>
      <c r="E370" s="192">
        <v>6.12</v>
      </c>
      <c r="F370" s="71">
        <f t="shared" si="44"/>
        <v>4.6749675349476743</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2704769.72</v>
      </c>
      <c r="E371" s="192">
        <v>6403877.2300000004</v>
      </c>
      <c r="F371" s="71">
        <f t="shared" si="44"/>
        <v>236.76238249221453</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67033.539999999994</v>
      </c>
      <c r="E379" s="192">
        <v>75925.11</v>
      </c>
      <c r="F379" s="71">
        <f t="shared" si="44"/>
        <v>113.26435990102866</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5497.56</v>
      </c>
      <c r="E380" s="192">
        <v>30040.61</v>
      </c>
      <c r="F380" s="71">
        <f t="shared" si="44"/>
        <v>546.43532767264014</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897929.35</v>
      </c>
      <c r="E387" s="192">
        <v>1271595.8600000001</v>
      </c>
      <c r="F387" s="71">
        <f t="shared" si="44"/>
        <v>141.61424392687468</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5582225.1600000001</v>
      </c>
      <c r="E389" s="192">
        <v>9240635.5600000005</v>
      </c>
      <c r="F389" s="71">
        <f t="shared" si="44"/>
        <v>165.5367760192604</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48754763.93</v>
      </c>
      <c r="E391" s="288">
        <v>59761336.539999999</v>
      </c>
      <c r="F391" s="263">
        <f t="shared" si="44"/>
        <v>122.57537873796861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51171071.43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1671366.37</v>
      </c>
      <c r="E397" s="284">
        <v>2352611.5099999998</v>
      </c>
      <c r="F397" s="289">
        <f t="shared" si="44"/>
        <v>140.75977309511137</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37" sqref="D13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6998755.1400000006</v>
      </c>
      <c r="E5" s="58">
        <f t="shared" si="0"/>
        <v>10443695.889999999</v>
      </c>
      <c r="F5" s="59">
        <f t="shared" ref="F5:F141" si="1">IF(D5&gt;0,IF(E5/D5&gt;=100,"&gt;&gt;100",E5/D5*100),"-")</f>
        <v>149.22219281985051</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6420767.1200000001</v>
      </c>
      <c r="E6" s="60">
        <f t="shared" si="2"/>
        <v>10082451.539999999</v>
      </c>
      <c r="F6" s="45">
        <f t="shared" si="1"/>
        <v>157.02876855001085</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6420767.1200000001</v>
      </c>
      <c r="E7" s="194">
        <v>10082451.539999999</v>
      </c>
      <c r="F7" s="45">
        <f t="shared" si="1"/>
        <v>157.02876855001085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29655.32</v>
      </c>
      <c r="E13" s="60">
        <f t="shared" si="4"/>
        <v>104299.35</v>
      </c>
      <c r="F13" s="45">
        <f t="shared" si="1"/>
        <v>351.70536011751017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29655.32</v>
      </c>
      <c r="E16" s="194">
        <v>104299.35</v>
      </c>
      <c r="F16" s="45">
        <f t="shared" si="1"/>
        <v>351.70536011751017</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548332.69999999995</v>
      </c>
      <c r="E19" s="194">
        <v>256945</v>
      </c>
      <c r="F19" s="45">
        <f t="shared" si="1"/>
        <v>46.859324639949435</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3437624.85</v>
      </c>
      <c r="E28" s="60">
        <f t="shared" si="6"/>
        <v>3857223.46</v>
      </c>
      <c r="F28" s="45">
        <f t="shared" si="1"/>
        <v>112.2060616940211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2928333.15</v>
      </c>
      <c r="E30" s="194">
        <v>3668495.4</v>
      </c>
      <c r="F30" s="45">
        <f t="shared" si="1"/>
        <v>125.2758894595036</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509291.7</v>
      </c>
      <c r="E34" s="194">
        <v>188728.06</v>
      </c>
      <c r="F34" s="45">
        <f t="shared" si="1"/>
        <v>37.05696754924535</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9186876.4800000004</v>
      </c>
      <c r="E35" s="60">
        <f t="shared" si="7"/>
        <v>11882255</v>
      </c>
      <c r="F35" s="45">
        <f t="shared" si="1"/>
        <v>129.33944443324006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165952.23000000001</v>
      </c>
      <c r="E39" s="60">
        <f t="shared" si="9"/>
        <v>179833.74</v>
      </c>
      <c r="F39" s="45">
        <f t="shared" si="1"/>
        <v>108.36476255847842</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165952.23000000001</v>
      </c>
      <c r="E40" s="194">
        <v>179833.74</v>
      </c>
      <c r="F40" s="45">
        <f t="shared" si="1"/>
        <v>108.36476255847842</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5867384.5199999996</v>
      </c>
      <c r="E54" s="60">
        <f t="shared" si="12"/>
        <v>7781683.8099999996</v>
      </c>
      <c r="F54" s="45">
        <f t="shared" si="1"/>
        <v>132.62610935885962</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5867384.5199999996</v>
      </c>
      <c r="E55" s="194">
        <v>7781683.8099999996</v>
      </c>
      <c r="F55" s="45">
        <f t="shared" si="1"/>
        <v>132.62610935885962</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2463748.66</v>
      </c>
      <c r="E61" s="60">
        <f t="shared" si="13"/>
        <v>3205670.32</v>
      </c>
      <c r="F61" s="45">
        <f t="shared" si="1"/>
        <v>130.11352870710436</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2463748.66</v>
      </c>
      <c r="E64" s="194">
        <v>3205670.32</v>
      </c>
      <c r="F64" s="45">
        <f t="shared" si="1"/>
        <v>130.11352870710436</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620277.02</v>
      </c>
      <c r="E66" s="60">
        <f t="shared" si="14"/>
        <v>715067.13</v>
      </c>
      <c r="F66" s="45">
        <f t="shared" si="1"/>
        <v>115.28189936812426</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620277.02</v>
      </c>
      <c r="E72" s="194">
        <v>715067.13</v>
      </c>
      <c r="F72" s="45">
        <f t="shared" si="1"/>
        <v>115.28189936812426</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69514.05</v>
      </c>
      <c r="E74" s="194">
        <v>0</v>
      </c>
      <c r="F74" s="45">
        <f t="shared" si="1"/>
        <v>0</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2844815.4699999997</v>
      </c>
      <c r="E75" s="60">
        <f t="shared" si="15"/>
        <v>2368167.21</v>
      </c>
      <c r="F75" s="45">
        <f t="shared" si="1"/>
        <v>83.245020106699585</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406168.64</v>
      </c>
      <c r="E76" s="194">
        <v>918310.08</v>
      </c>
      <c r="F76" s="45">
        <f t="shared" si="1"/>
        <v>226.09083753979627</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818805.24</v>
      </c>
      <c r="E77" s="194">
        <v>867668.7</v>
      </c>
      <c r="F77" s="45">
        <f t="shared" si="1"/>
        <v>105.96765355336515</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451236.35</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664552.94999999995</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204581.94</v>
      </c>
      <c r="E80" s="194">
        <v>37338</v>
      </c>
      <c r="F80" s="45">
        <f t="shared" si="1"/>
        <v>18.250877863412576</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299470.34999999998</v>
      </c>
      <c r="E81" s="194">
        <v>544850.43000000005</v>
      </c>
      <c r="F81" s="45">
        <f t="shared" si="1"/>
        <v>181.93802157709439</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13418035.109999999</v>
      </c>
      <c r="E82" s="60">
        <f t="shared" si="16"/>
        <v>22062279.200000003</v>
      </c>
      <c r="F82" s="45">
        <f t="shared" si="1"/>
        <v>164.42257766606787</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5441834.8600000003</v>
      </c>
      <c r="E83" s="194">
        <v>6137378.6299999999</v>
      </c>
      <c r="F83" s="45">
        <f t="shared" si="1"/>
        <v>112.7814200153806</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4833908.55</v>
      </c>
      <c r="E84" s="194">
        <v>12006357.26</v>
      </c>
      <c r="F84" s="45">
        <f t="shared" si="1"/>
        <v>248.37783205476654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664997.79</v>
      </c>
      <c r="E86" s="194">
        <v>421096.35</v>
      </c>
      <c r="F86" s="45">
        <f t="shared" si="1"/>
        <v>63.322969840245626</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2477293.91</v>
      </c>
      <c r="E88" s="194">
        <v>3497446.96</v>
      </c>
      <c r="F88" s="45">
        <f t="shared" si="1"/>
        <v>141.18013796756154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149589.07</v>
      </c>
      <c r="E89" s="60">
        <f t="shared" si="17"/>
        <v>181900</v>
      </c>
      <c r="F89" s="45">
        <f t="shared" si="1"/>
        <v>121.59979335388608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149589.07</v>
      </c>
      <c r="E106" s="194">
        <v>181900</v>
      </c>
      <c r="F106" s="45">
        <f t="shared" si="1"/>
        <v>121.59979335388608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9834543.3800000008</v>
      </c>
      <c r="E107" s="60">
        <f t="shared" si="21"/>
        <v>12644329.940000001</v>
      </c>
      <c r="F107" s="45">
        <f t="shared" si="1"/>
        <v>128.57058483990338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4758974.4000000004</v>
      </c>
      <c r="E108" s="194">
        <v>6230333.9800000004</v>
      </c>
      <c r="F108" s="45">
        <f t="shared" si="1"/>
        <v>130.91757711493469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5075568.9800000004</v>
      </c>
      <c r="E109" s="194">
        <v>6413995.96</v>
      </c>
      <c r="F109" s="45">
        <f t="shared" si="1"/>
        <v>126.36998896624196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29573601.580000006</v>
      </c>
      <c r="E114" s="60">
        <f t="shared" si="22"/>
        <v>44019603.82</v>
      </c>
      <c r="F114" s="45">
        <f t="shared" si="1"/>
        <v>148.84762581561765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28206684.480000004</v>
      </c>
      <c r="E115" s="60">
        <f t="shared" si="23"/>
        <v>41419147.649999999</v>
      </c>
      <c r="F115" s="45">
        <f t="shared" si="1"/>
        <v>146.8416030227456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9377005.2200000007</v>
      </c>
      <c r="E116" s="194">
        <v>17278719.16</v>
      </c>
      <c r="F116" s="45">
        <f t="shared" si="1"/>
        <v>184.26692482954593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18829679.260000002</v>
      </c>
      <c r="E117" s="194">
        <v>24140428.489999998</v>
      </c>
      <c r="F117" s="45">
        <f t="shared" si="1"/>
        <v>128.20414069017974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42155.61</v>
      </c>
      <c r="E125" s="194">
        <v>0</v>
      </c>
      <c r="F125" s="45">
        <f t="shared" si="1"/>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1078648.7</v>
      </c>
      <c r="E126" s="194">
        <v>2332882.33</v>
      </c>
      <c r="F126" s="45">
        <f t="shared" si="1"/>
        <v>216.27823127214637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15650</v>
      </c>
      <c r="E127" s="194">
        <v>15650</v>
      </c>
      <c r="F127" s="45">
        <f t="shared" si="1"/>
        <v>100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230462.79</v>
      </c>
      <c r="E128" s="194">
        <v>251923.84</v>
      </c>
      <c r="F128" s="45">
        <f t="shared" si="1"/>
        <v>109.31215403579901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1097626.58</v>
      </c>
      <c r="E129" s="60">
        <f t="shared" si="26"/>
        <v>1198609.3700000001</v>
      </c>
      <c r="F129" s="45">
        <f t="shared" si="1"/>
        <v>109.20010428318892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425661.03</v>
      </c>
      <c r="E133" s="194">
        <v>347513.86</v>
      </c>
      <c r="F133" s="45">
        <f t="shared" si="1"/>
        <v>81.640985551343519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130642.81</v>
      </c>
      <c r="E135" s="194">
        <v>140448.87</v>
      </c>
      <c r="F135" s="45">
        <f t="shared" si="1"/>
        <v>107.50600817603357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327024.38</v>
      </c>
      <c r="E137" s="194">
        <v>306588.59999999998</v>
      </c>
      <c r="F137" s="45">
        <f t="shared" si="1"/>
        <v>93.750991898524489</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91024.88</v>
      </c>
      <c r="E138" s="194">
        <v>174958.17</v>
      </c>
      <c r="F138" s="45">
        <f t="shared" si="1"/>
        <v>192.20917401923518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123273.48</v>
      </c>
      <c r="E140" s="194">
        <v>229099.87</v>
      </c>
      <c r="F140" s="45">
        <f t="shared" si="1"/>
        <v>185.84684232164128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76541467.660000011</v>
      </c>
      <c r="E141" s="81">
        <f t="shared" si="28"/>
        <v>108658063.89000002</v>
      </c>
      <c r="F141" s="61">
        <f t="shared" si="1"/>
        <v>141.95973400021947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3084</v>
      </c>
      <c r="B2" s="329"/>
      <c r="C2" s="329"/>
      <c r="D2" s="329"/>
      <c r="E2" s="329"/>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7647676.7800000003</v>
      </c>
      <c r="E5" s="82">
        <f t="shared" si="0"/>
        <v>17886473.379999999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888.9</v>
      </c>
      <c r="E6" s="83">
        <f t="shared" si="1"/>
        <v>12491317.699999999</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888.9</v>
      </c>
      <c r="E7" s="83">
        <f t="shared" si="2"/>
        <v>12491317.699999999</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11334460.07</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888.9</v>
      </c>
      <c r="E9" s="195">
        <v>1056792.3400000001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100065.29</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7646787.8799999999</v>
      </c>
      <c r="E22" s="83">
        <f t="shared" si="3"/>
        <v>5395155.6799999997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7646787.8799999999</v>
      </c>
      <c r="E23" s="83">
        <f t="shared" si="4"/>
        <v>4438036.04</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4877129.72</v>
      </c>
      <c r="E24" s="195">
        <v>2221702.58</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2769658.16</v>
      </c>
      <c r="E25" s="195">
        <v>2180145.2799999998</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227.32</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35960.86</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957119.64</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957119.64</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29"/>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0" zoomScaleNormal="100" workbookViewId="0">
      <selection activeCell="D103" sqref="D10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28" t="s">
        <v>3154</v>
      </c>
      <c r="B2" s="329"/>
      <c r="C2" s="329"/>
      <c r="D2" s="329"/>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24900274.510000002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135470978.53999999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6614340.29</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85035059.899999991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37327596.840000004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22759284.190000001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305284.78999999998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2081582.07</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1516457.38</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1612250.98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5147960.8499999996</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14284642.800000001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27817234.449999999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11038584.949999999</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11038584.949999999</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4965758.95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117487130.90999998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6500782.6799999997</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83374355.480000004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37057389.93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22216794.550000001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602519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2016599.24</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641591.57999999996</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1604440.43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5128962.78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14106057.970000001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24361389.57</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1272221.8500000001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1272221.8500000001</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1978381.33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42884122.140000001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608286.89999999991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89169.569999999992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26691.219999999998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25231.21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135.01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1325</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1380.26</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1380.26</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50376</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50376</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1070.01</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1070.01</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9652.08</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9652.08</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519117.32999999996</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110570.35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408546.98</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42275835.24000001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871381.45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7220352.3200000003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4313265.03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23987873.460000001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5882962.9800000004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28" t="s">
        <v>3154</v>
      </c>
      <c r="B1" s="329"/>
      <c r="C1" s="329"/>
      <c r="D1" s="329"/>
      <c r="E1" s="51" t="s">
        <v>3301</v>
      </c>
      <c r="F1" s="51"/>
      <c r="G1" s="51"/>
      <c r="H1" s="51"/>
      <c r="I1" s="51"/>
      <c r="J1" s="51"/>
      <c r="K1" s="51"/>
      <c r="L1" s="51"/>
      <c r="M1" s="51"/>
      <c r="N1" s="51"/>
      <c r="O1" s="51"/>
      <c r="P1" s="51"/>
    </row>
    <row r="2" spans="1:17" ht="37.5" customHeight="1" x14ac:dyDescent="0.25">
      <c r="A2" s="328" t="s">
        <v>3302</v>
      </c>
      <c r="B2" s="329"/>
      <c r="C2" s="329"/>
      <c r="D2" s="32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27601</v>
      </c>
      <c r="P3" s="51"/>
    </row>
    <row r="4" spans="1:17" ht="19.5" customHeight="1" x14ac:dyDescent="0.25">
      <c r="A4" s="330" t="s">
        <v>3313</v>
      </c>
      <c r="B4" s="331"/>
      <c r="C4" s="33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33" t="s">
        <v>3326</v>
      </c>
      <c r="B14" s="326"/>
      <c r="C14" s="32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25" t="s">
        <v>3335</v>
      </c>
      <c r="B23" s="326"/>
      <c r="C23" s="32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25" t="s">
        <v>1980</v>
      </c>
      <c r="B298" s="326"/>
      <c r="C298" s="32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25" t="s">
        <v>1983</v>
      </c>
      <c r="B342" s="326"/>
      <c r="C342" s="32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25" t="s">
        <v>1982</v>
      </c>
      <c r="B345" s="326"/>
      <c r="C345" s="32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25" t="s">
        <v>3654</v>
      </c>
      <c r="B347" s="326"/>
      <c r="C347" s="32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Popović</cp:lastModifiedBy>
  <cp:lastPrinted>2025-11-26T12:43:51Z</cp:lastPrinted>
  <dcterms:created xsi:type="dcterms:W3CDTF">2022-04-01T05:14:30Z</dcterms:created>
  <dcterms:modified xsi:type="dcterms:W3CDTF">2026-02-25T06:26:49Z</dcterms:modified>
</cp:coreProperties>
</file>