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dklc-my.sharepoint.com/personal/kburic_karlovac_hr/Documents/LIDIJA/Proračun 2026/"/>
    </mc:Choice>
  </mc:AlternateContent>
  <xr:revisionPtr revIDLastSave="2579" documentId="8_{D059189C-F459-4CAA-B14A-B2F8E784F8B8}" xr6:coauthVersionLast="47" xr6:coauthVersionMax="47" xr10:uidLastSave="{043E0F83-1317-41FD-92F4-2DD4D25F2C2F}"/>
  <bookViews>
    <workbookView xWindow="28680" yWindow="-120" windowWidth="29040" windowHeight="15720" activeTab="3" xr2:uid="{249898BE-F63A-4AA1-9C2A-60458BE78724}"/>
  </bookViews>
  <sheets>
    <sheet name="2026.-28." sheetId="1" r:id="rId1"/>
    <sheet name="2027." sheetId="3" r:id="rId2"/>
    <sheet name="2028." sheetId="2" r:id="rId3"/>
    <sheet name="2025.-2028." sheetId="4" r:id="rId4"/>
  </sheets>
  <definedNames>
    <definedName name="_xlnm._FilterDatabase" localSheetId="0" hidden="1">'2026.-28.'!$A$5:$R$141</definedName>
    <definedName name="_xlnm._FilterDatabase" localSheetId="1" hidden="1">'2027.'!$A$5:$N$121</definedName>
    <definedName name="_xlnm._FilterDatabase" localSheetId="2" hidden="1">'2028.'!$A$5:$O$107</definedName>
    <definedName name="_xlnm.Print_Area" localSheetId="3">'2025.-2028.'!$B$2:$H$158</definedName>
    <definedName name="_xlnm.Print_Area" localSheetId="0">'2026.-28.'!$A$3:$Q$160</definedName>
    <definedName name="_xlnm.Print_Area" localSheetId="1">'2027.'!$A$3:$O$132</definedName>
    <definedName name="_xlnm.Print_Area" localSheetId="2">'2028.'!$A$2:$O$127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M89" i="2" l="1"/>
  <c r="L89" i="2"/>
  <c r="D89" i="2"/>
  <c r="M130" i="3"/>
  <c r="L130" i="3"/>
  <c r="K130" i="3"/>
  <c r="J130" i="3"/>
  <c r="G130" i="3"/>
  <c r="F130" i="3"/>
  <c r="E130" i="3"/>
  <c r="F6" i="3"/>
  <c r="H140" i="4"/>
  <c r="G89" i="4"/>
  <c r="G140" i="4"/>
  <c r="G36" i="4"/>
  <c r="F89" i="4"/>
  <c r="F52" i="4"/>
  <c r="F140" i="4"/>
  <c r="F38" i="4"/>
  <c r="F34" i="4"/>
  <c r="D6" i="3"/>
  <c r="D130" i="3"/>
  <c r="D35" i="3"/>
  <c r="E140" i="4"/>
  <c r="E130" i="4"/>
  <c r="E125" i="4"/>
  <c r="H123" i="4"/>
  <c r="G123" i="4"/>
  <c r="F123" i="4"/>
  <c r="E123" i="4"/>
  <c r="E89" i="4"/>
  <c r="E44" i="4"/>
  <c r="E4" i="4"/>
  <c r="Q153" i="1"/>
  <c r="Q152" i="1"/>
  <c r="Q151" i="1"/>
  <c r="Q150" i="1"/>
  <c r="Q125" i="1"/>
  <c r="R125" i="1"/>
  <c r="Q124" i="1"/>
  <c r="R124" i="1" s="1"/>
  <c r="Q122" i="1"/>
  <c r="Q119" i="1"/>
  <c r="R119" i="1" s="1"/>
  <c r="Q118" i="1"/>
  <c r="R118" i="1" s="1"/>
  <c r="Q117" i="1"/>
  <c r="R117" i="1"/>
  <c r="Q116" i="1"/>
  <c r="R116" i="1" s="1"/>
  <c r="Q115" i="1"/>
  <c r="R115" i="1"/>
  <c r="Q102" i="1"/>
  <c r="R102" i="1"/>
  <c r="Q101" i="1"/>
  <c r="R101" i="1" s="1"/>
  <c r="Q100" i="1"/>
  <c r="R100" i="1" s="1"/>
  <c r="Q99" i="1"/>
  <c r="R99" i="1" s="1"/>
  <c r="Q82" i="1"/>
  <c r="Q81" i="1"/>
  <c r="Q75" i="1"/>
  <c r="R75" i="1" s="1"/>
  <c r="Q74" i="1"/>
  <c r="R74" i="1" s="1"/>
  <c r="Q73" i="1"/>
  <c r="R73" i="1"/>
  <c r="Q72" i="1"/>
  <c r="R72" i="1"/>
  <c r="H71" i="4"/>
  <c r="G71" i="4"/>
  <c r="F71" i="4"/>
  <c r="E71" i="4"/>
  <c r="H49" i="4"/>
  <c r="G49" i="4"/>
  <c r="E49" i="4"/>
  <c r="E34" i="4"/>
  <c r="E93" i="1"/>
  <c r="D93" i="1"/>
  <c r="D33" i="1"/>
  <c r="H89" i="4"/>
  <c r="H52" i="4"/>
  <c r="G52" i="4"/>
  <c r="H84" i="4"/>
  <c r="G84" i="4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4" i="1"/>
  <c r="Q36" i="1"/>
  <c r="Q38" i="1"/>
  <c r="Q40" i="1"/>
  <c r="Q42" i="1"/>
  <c r="Q44" i="1"/>
  <c r="Q46" i="1"/>
  <c r="Q47" i="1"/>
  <c r="Q48" i="1"/>
  <c r="Q50" i="1"/>
  <c r="Q51" i="1"/>
  <c r="Q52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R71" i="1" s="1"/>
  <c r="Q76" i="1"/>
  <c r="Q78" i="1"/>
  <c r="Q79" i="1"/>
  <c r="Q80" i="1"/>
  <c r="Q83" i="1"/>
  <c r="Q84" i="1"/>
  <c r="Q85" i="1"/>
  <c r="Q87" i="1"/>
  <c r="Q88" i="1"/>
  <c r="Q89" i="1"/>
  <c r="Q91" i="1"/>
  <c r="Q92" i="1"/>
  <c r="Q94" i="1"/>
  <c r="Q95" i="1"/>
  <c r="Q96" i="1"/>
  <c r="Q98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20" i="1"/>
  <c r="Q121" i="1"/>
  <c r="Q123" i="1"/>
  <c r="Q126" i="1"/>
  <c r="Q127" i="1"/>
  <c r="Q128" i="1"/>
  <c r="Q130" i="1"/>
  <c r="Q132" i="1"/>
  <c r="Q133" i="1"/>
  <c r="Q135" i="1"/>
  <c r="Q137" i="1"/>
  <c r="Q138" i="1"/>
  <c r="Q140" i="1"/>
  <c r="Q142" i="1"/>
  <c r="Q144" i="1"/>
  <c r="Q145" i="1"/>
  <c r="Q146" i="1"/>
  <c r="Q147" i="1"/>
  <c r="Q148" i="1"/>
  <c r="Q149" i="1"/>
  <c r="Q154" i="1"/>
  <c r="Q155" i="1"/>
  <c r="Q157" i="1"/>
  <c r="Q159" i="1"/>
  <c r="G156" i="1"/>
  <c r="H156" i="1"/>
  <c r="I156" i="1"/>
  <c r="J156" i="1"/>
  <c r="K156" i="1"/>
  <c r="L156" i="1"/>
  <c r="M156" i="1"/>
  <c r="N156" i="1"/>
  <c r="O156" i="1"/>
  <c r="P156" i="1"/>
  <c r="G143" i="1"/>
  <c r="H143" i="1"/>
  <c r="I143" i="1"/>
  <c r="J143" i="1"/>
  <c r="K143" i="1"/>
  <c r="L143" i="1"/>
  <c r="M143" i="1"/>
  <c r="N143" i="1"/>
  <c r="O143" i="1"/>
  <c r="P143" i="1"/>
  <c r="G141" i="1"/>
  <c r="H141" i="1"/>
  <c r="I141" i="1"/>
  <c r="J141" i="1"/>
  <c r="K141" i="1"/>
  <c r="L141" i="1"/>
  <c r="M141" i="1"/>
  <c r="N141" i="1"/>
  <c r="O141" i="1"/>
  <c r="P141" i="1"/>
  <c r="G139" i="1"/>
  <c r="H139" i="1"/>
  <c r="I139" i="1"/>
  <c r="J139" i="1"/>
  <c r="K139" i="1"/>
  <c r="L139" i="1"/>
  <c r="M139" i="1"/>
  <c r="N139" i="1"/>
  <c r="O139" i="1"/>
  <c r="P139" i="1"/>
  <c r="G136" i="1"/>
  <c r="H136" i="1"/>
  <c r="I136" i="1"/>
  <c r="J136" i="1"/>
  <c r="K136" i="1"/>
  <c r="L136" i="1"/>
  <c r="M136" i="1"/>
  <c r="N136" i="1"/>
  <c r="O136" i="1"/>
  <c r="P136" i="1"/>
  <c r="G134" i="1"/>
  <c r="H134" i="1"/>
  <c r="I134" i="1"/>
  <c r="J134" i="1"/>
  <c r="K134" i="1"/>
  <c r="L134" i="1"/>
  <c r="M134" i="1"/>
  <c r="N134" i="1"/>
  <c r="O134" i="1"/>
  <c r="P134" i="1"/>
  <c r="G131" i="1"/>
  <c r="H131" i="1"/>
  <c r="I131" i="1"/>
  <c r="J131" i="1"/>
  <c r="K131" i="1"/>
  <c r="L131" i="1"/>
  <c r="M131" i="1"/>
  <c r="N131" i="1"/>
  <c r="O131" i="1"/>
  <c r="P131" i="1"/>
  <c r="G129" i="1"/>
  <c r="H129" i="1"/>
  <c r="I129" i="1"/>
  <c r="J129" i="1"/>
  <c r="K129" i="1"/>
  <c r="L129" i="1"/>
  <c r="M129" i="1"/>
  <c r="N129" i="1"/>
  <c r="O129" i="1"/>
  <c r="P129" i="1"/>
  <c r="G97" i="1"/>
  <c r="H97" i="1"/>
  <c r="I97" i="1"/>
  <c r="J97" i="1"/>
  <c r="K97" i="1"/>
  <c r="L97" i="1"/>
  <c r="M97" i="1"/>
  <c r="N97" i="1"/>
  <c r="O97" i="1"/>
  <c r="P97" i="1"/>
  <c r="G93" i="1"/>
  <c r="H93" i="1"/>
  <c r="I93" i="1"/>
  <c r="J93" i="1"/>
  <c r="K93" i="1"/>
  <c r="L93" i="1"/>
  <c r="M93" i="1"/>
  <c r="N93" i="1"/>
  <c r="O93" i="1"/>
  <c r="P93" i="1"/>
  <c r="G90" i="1"/>
  <c r="H90" i="1"/>
  <c r="I90" i="1"/>
  <c r="J90" i="1"/>
  <c r="K90" i="1"/>
  <c r="L90" i="1"/>
  <c r="M90" i="1"/>
  <c r="N90" i="1"/>
  <c r="O90" i="1"/>
  <c r="P90" i="1"/>
  <c r="G86" i="1"/>
  <c r="H86" i="1"/>
  <c r="I86" i="1"/>
  <c r="J86" i="1"/>
  <c r="K86" i="1"/>
  <c r="L86" i="1"/>
  <c r="M86" i="1"/>
  <c r="N86" i="1"/>
  <c r="O86" i="1"/>
  <c r="P86" i="1"/>
  <c r="G77" i="1"/>
  <c r="H77" i="1"/>
  <c r="I77" i="1"/>
  <c r="J77" i="1"/>
  <c r="K77" i="1"/>
  <c r="L77" i="1"/>
  <c r="M77" i="1"/>
  <c r="N77" i="1"/>
  <c r="O77" i="1"/>
  <c r="P77" i="1"/>
  <c r="G53" i="1"/>
  <c r="H53" i="1"/>
  <c r="I53" i="1"/>
  <c r="J53" i="1"/>
  <c r="K53" i="1"/>
  <c r="L53" i="1"/>
  <c r="M53" i="1"/>
  <c r="N53" i="1"/>
  <c r="O53" i="1"/>
  <c r="P53" i="1"/>
  <c r="G49" i="1"/>
  <c r="H49" i="1"/>
  <c r="I49" i="1"/>
  <c r="J49" i="1"/>
  <c r="K49" i="1"/>
  <c r="L49" i="1"/>
  <c r="M49" i="1"/>
  <c r="N49" i="1"/>
  <c r="O49" i="1"/>
  <c r="P49" i="1"/>
  <c r="G45" i="1"/>
  <c r="H45" i="1"/>
  <c r="I45" i="1"/>
  <c r="J45" i="1"/>
  <c r="K45" i="1"/>
  <c r="L45" i="1"/>
  <c r="M45" i="1"/>
  <c r="N45" i="1"/>
  <c r="O45" i="1"/>
  <c r="P45" i="1"/>
  <c r="G43" i="1"/>
  <c r="H43" i="1"/>
  <c r="I43" i="1"/>
  <c r="J43" i="1"/>
  <c r="K43" i="1"/>
  <c r="L43" i="1"/>
  <c r="M43" i="1"/>
  <c r="N43" i="1"/>
  <c r="O43" i="1"/>
  <c r="P43" i="1"/>
  <c r="G41" i="1"/>
  <c r="H41" i="1"/>
  <c r="I41" i="1"/>
  <c r="J41" i="1"/>
  <c r="K41" i="1"/>
  <c r="L41" i="1"/>
  <c r="M41" i="1"/>
  <c r="N41" i="1"/>
  <c r="O41" i="1"/>
  <c r="P41" i="1"/>
  <c r="G39" i="1"/>
  <c r="H39" i="1"/>
  <c r="I39" i="1"/>
  <c r="J39" i="1"/>
  <c r="K39" i="1"/>
  <c r="L39" i="1"/>
  <c r="M39" i="1"/>
  <c r="N39" i="1"/>
  <c r="O39" i="1"/>
  <c r="P39" i="1"/>
  <c r="G37" i="1"/>
  <c r="H37" i="1"/>
  <c r="I37" i="1"/>
  <c r="J37" i="1"/>
  <c r="K37" i="1"/>
  <c r="L37" i="1"/>
  <c r="M37" i="1"/>
  <c r="N37" i="1"/>
  <c r="O37" i="1"/>
  <c r="P37" i="1"/>
  <c r="G35" i="1"/>
  <c r="H35" i="1"/>
  <c r="I35" i="1"/>
  <c r="J35" i="1"/>
  <c r="K35" i="1"/>
  <c r="L35" i="1"/>
  <c r="M35" i="1"/>
  <c r="N35" i="1"/>
  <c r="O35" i="1"/>
  <c r="P35" i="1"/>
  <c r="G33" i="1"/>
  <c r="H33" i="1"/>
  <c r="I33" i="1"/>
  <c r="J33" i="1"/>
  <c r="K33" i="1"/>
  <c r="L33" i="1"/>
  <c r="M33" i="1"/>
  <c r="N33" i="1"/>
  <c r="O33" i="1"/>
  <c r="P33" i="1"/>
  <c r="G7" i="1"/>
  <c r="H7" i="1"/>
  <c r="I7" i="1"/>
  <c r="J7" i="1"/>
  <c r="K7" i="1"/>
  <c r="L7" i="1"/>
  <c r="M7" i="1"/>
  <c r="N7" i="1"/>
  <c r="O7" i="1"/>
  <c r="P7" i="1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4" i="3"/>
  <c r="O36" i="3"/>
  <c r="O38" i="3"/>
  <c r="O40" i="3"/>
  <c r="O42" i="3"/>
  <c r="O44" i="3"/>
  <c r="O46" i="3"/>
  <c r="O47" i="3"/>
  <c r="O48" i="3"/>
  <c r="O50" i="3"/>
  <c r="O51" i="3"/>
  <c r="O52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3" i="3"/>
  <c r="O74" i="3"/>
  <c r="O75" i="3"/>
  <c r="O78" i="3"/>
  <c r="O79" i="3"/>
  <c r="O80" i="3"/>
  <c r="O82" i="3"/>
  <c r="O83" i="3"/>
  <c r="O84" i="3"/>
  <c r="O86" i="3"/>
  <c r="O87" i="3"/>
  <c r="O89" i="3"/>
  <c r="O90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9" i="3"/>
  <c r="O111" i="3"/>
  <c r="O112" i="3"/>
  <c r="O114" i="3"/>
  <c r="O116" i="3"/>
  <c r="O117" i="3"/>
  <c r="O119" i="3"/>
  <c r="O121" i="3"/>
  <c r="O123" i="3"/>
  <c r="O124" i="3"/>
  <c r="O125" i="3"/>
  <c r="O126" i="3"/>
  <c r="O127" i="3"/>
  <c r="O128" i="3"/>
  <c r="O129" i="3"/>
  <c r="O131" i="3"/>
  <c r="E122" i="3"/>
  <c r="F122" i="3"/>
  <c r="G122" i="3"/>
  <c r="H122" i="3"/>
  <c r="I122" i="3"/>
  <c r="J122" i="3"/>
  <c r="K122" i="3"/>
  <c r="L122" i="3"/>
  <c r="M122" i="3"/>
  <c r="N122" i="3"/>
  <c r="E120" i="3"/>
  <c r="F120" i="3"/>
  <c r="G120" i="3"/>
  <c r="H120" i="3"/>
  <c r="I120" i="3"/>
  <c r="J120" i="3"/>
  <c r="K120" i="3"/>
  <c r="L120" i="3"/>
  <c r="M120" i="3"/>
  <c r="N120" i="3"/>
  <c r="E118" i="3"/>
  <c r="F118" i="3"/>
  <c r="G118" i="3"/>
  <c r="H118" i="3"/>
  <c r="I118" i="3"/>
  <c r="J118" i="3"/>
  <c r="K118" i="3"/>
  <c r="L118" i="3"/>
  <c r="M118" i="3"/>
  <c r="N118" i="3"/>
  <c r="E115" i="3"/>
  <c r="F115" i="3"/>
  <c r="G115" i="3"/>
  <c r="H115" i="3"/>
  <c r="I115" i="3"/>
  <c r="J115" i="3"/>
  <c r="K115" i="3"/>
  <c r="L115" i="3"/>
  <c r="M115" i="3"/>
  <c r="N115" i="3"/>
  <c r="E113" i="3"/>
  <c r="F113" i="3"/>
  <c r="G113" i="3"/>
  <c r="H113" i="3"/>
  <c r="I113" i="3"/>
  <c r="J113" i="3"/>
  <c r="K113" i="3"/>
  <c r="L113" i="3"/>
  <c r="M113" i="3"/>
  <c r="N113" i="3"/>
  <c r="E110" i="3"/>
  <c r="F110" i="3"/>
  <c r="G110" i="3"/>
  <c r="H110" i="3"/>
  <c r="I110" i="3"/>
  <c r="J110" i="3"/>
  <c r="K110" i="3"/>
  <c r="L110" i="3"/>
  <c r="M110" i="3"/>
  <c r="N110" i="3"/>
  <c r="E108" i="3"/>
  <c r="F108" i="3"/>
  <c r="G108" i="3"/>
  <c r="H108" i="3"/>
  <c r="I108" i="3"/>
  <c r="J108" i="3"/>
  <c r="K108" i="3"/>
  <c r="L108" i="3"/>
  <c r="M108" i="3"/>
  <c r="N108" i="3"/>
  <c r="E91" i="3"/>
  <c r="F91" i="3"/>
  <c r="G91" i="3"/>
  <c r="H91" i="3"/>
  <c r="I91" i="3"/>
  <c r="J91" i="3"/>
  <c r="K91" i="3"/>
  <c r="L91" i="3"/>
  <c r="M91" i="3"/>
  <c r="N91" i="3"/>
  <c r="E88" i="3"/>
  <c r="F88" i="3"/>
  <c r="G88" i="3"/>
  <c r="H88" i="3"/>
  <c r="I88" i="3"/>
  <c r="J88" i="3"/>
  <c r="K88" i="3"/>
  <c r="L88" i="3"/>
  <c r="M88" i="3"/>
  <c r="N88" i="3"/>
  <c r="E85" i="3"/>
  <c r="F85" i="3"/>
  <c r="G85" i="3"/>
  <c r="H85" i="3"/>
  <c r="I85" i="3"/>
  <c r="J85" i="3"/>
  <c r="K85" i="3"/>
  <c r="L85" i="3"/>
  <c r="M85" i="3"/>
  <c r="N85" i="3"/>
  <c r="E81" i="3"/>
  <c r="F81" i="3"/>
  <c r="G81" i="3"/>
  <c r="H81" i="3"/>
  <c r="I81" i="3"/>
  <c r="J81" i="3"/>
  <c r="K81" i="3"/>
  <c r="L81" i="3"/>
  <c r="M81" i="3"/>
  <c r="N81" i="3"/>
  <c r="E72" i="3"/>
  <c r="F72" i="3"/>
  <c r="G72" i="3"/>
  <c r="H72" i="3"/>
  <c r="I72" i="3"/>
  <c r="J72" i="3"/>
  <c r="K72" i="3"/>
  <c r="L72" i="3"/>
  <c r="M72" i="3"/>
  <c r="N72" i="3"/>
  <c r="E53" i="3"/>
  <c r="F53" i="3"/>
  <c r="G53" i="3"/>
  <c r="H53" i="3"/>
  <c r="I53" i="3"/>
  <c r="J53" i="3"/>
  <c r="K53" i="3"/>
  <c r="L53" i="3"/>
  <c r="M53" i="3"/>
  <c r="N53" i="3"/>
  <c r="E49" i="3"/>
  <c r="F49" i="3"/>
  <c r="G49" i="3"/>
  <c r="H49" i="3"/>
  <c r="I49" i="3"/>
  <c r="J49" i="3"/>
  <c r="K49" i="3"/>
  <c r="L49" i="3"/>
  <c r="M49" i="3"/>
  <c r="N49" i="3"/>
  <c r="E45" i="3"/>
  <c r="F45" i="3"/>
  <c r="G45" i="3"/>
  <c r="H45" i="3"/>
  <c r="I45" i="3"/>
  <c r="J45" i="3"/>
  <c r="K45" i="3"/>
  <c r="L45" i="3"/>
  <c r="M45" i="3"/>
  <c r="N45" i="3"/>
  <c r="E43" i="3"/>
  <c r="F43" i="3"/>
  <c r="G43" i="3"/>
  <c r="H43" i="3"/>
  <c r="I43" i="3"/>
  <c r="J43" i="3"/>
  <c r="K43" i="3"/>
  <c r="L43" i="3"/>
  <c r="M43" i="3"/>
  <c r="N43" i="3"/>
  <c r="E41" i="3"/>
  <c r="F41" i="3"/>
  <c r="G41" i="3"/>
  <c r="H41" i="3"/>
  <c r="I41" i="3"/>
  <c r="J41" i="3"/>
  <c r="K41" i="3"/>
  <c r="L41" i="3"/>
  <c r="M41" i="3"/>
  <c r="N41" i="3"/>
  <c r="N39" i="3"/>
  <c r="E39" i="3"/>
  <c r="F39" i="3"/>
  <c r="G39" i="3"/>
  <c r="H39" i="3"/>
  <c r="I39" i="3"/>
  <c r="J39" i="3"/>
  <c r="K39" i="3"/>
  <c r="L39" i="3"/>
  <c r="M39" i="3"/>
  <c r="E37" i="3"/>
  <c r="F37" i="3"/>
  <c r="G37" i="3"/>
  <c r="H37" i="3"/>
  <c r="I37" i="3"/>
  <c r="J37" i="3"/>
  <c r="K37" i="3"/>
  <c r="L37" i="3"/>
  <c r="M37" i="3"/>
  <c r="N37" i="3"/>
  <c r="E35" i="3"/>
  <c r="F35" i="3"/>
  <c r="G35" i="3"/>
  <c r="H35" i="3"/>
  <c r="H130" i="3" s="1"/>
  <c r="I35" i="3"/>
  <c r="J35" i="3"/>
  <c r="K35" i="3"/>
  <c r="L35" i="3"/>
  <c r="M35" i="3"/>
  <c r="N35" i="3"/>
  <c r="E33" i="3"/>
  <c r="F33" i="3"/>
  <c r="G33" i="3"/>
  <c r="H33" i="3"/>
  <c r="I33" i="3"/>
  <c r="J33" i="3"/>
  <c r="K33" i="3"/>
  <c r="L33" i="3"/>
  <c r="M33" i="3"/>
  <c r="N33" i="3"/>
  <c r="E7" i="3"/>
  <c r="F7" i="3"/>
  <c r="G7" i="3"/>
  <c r="H7" i="3"/>
  <c r="H6" i="3" s="1"/>
  <c r="I7" i="3"/>
  <c r="I130" i="3" s="1"/>
  <c r="J7" i="3"/>
  <c r="J6" i="3" s="1"/>
  <c r="K7" i="3"/>
  <c r="K6" i="3" s="1"/>
  <c r="L7" i="3"/>
  <c r="L6" i="3" s="1"/>
  <c r="M7" i="3"/>
  <c r="M6" i="3" s="1"/>
  <c r="N7" i="3"/>
  <c r="N6" i="3" s="1"/>
  <c r="O126" i="2"/>
  <c r="O124" i="2"/>
  <c r="O122" i="2"/>
  <c r="O121" i="2"/>
  <c r="O120" i="2"/>
  <c r="O119" i="2"/>
  <c r="O118" i="2"/>
  <c r="O117" i="2"/>
  <c r="O115" i="2"/>
  <c r="O113" i="2"/>
  <c r="O111" i="2"/>
  <c r="O110" i="2"/>
  <c r="O108" i="2"/>
  <c r="O106" i="2"/>
  <c r="O105" i="2"/>
  <c r="O102" i="2"/>
  <c r="O100" i="2"/>
  <c r="O99" i="2"/>
  <c r="O98" i="2"/>
  <c r="O97" i="2"/>
  <c r="O96" i="2"/>
  <c r="O95" i="2"/>
  <c r="O94" i="2"/>
  <c r="O93" i="2"/>
  <c r="O92" i="2"/>
  <c r="O91" i="2"/>
  <c r="O90" i="2"/>
  <c r="O88" i="2"/>
  <c r="O87" i="2"/>
  <c r="O85" i="2"/>
  <c r="O84" i="2"/>
  <c r="O82" i="2"/>
  <c r="O81" i="2"/>
  <c r="O80" i="2"/>
  <c r="O78" i="2"/>
  <c r="O77" i="2"/>
  <c r="O76" i="2"/>
  <c r="O75" i="2"/>
  <c r="O74" i="2"/>
  <c r="O73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2" i="2"/>
  <c r="O51" i="2"/>
  <c r="O50" i="2"/>
  <c r="O48" i="2"/>
  <c r="O47" i="2"/>
  <c r="O46" i="2"/>
  <c r="O44" i="2"/>
  <c r="O42" i="2"/>
  <c r="O40" i="2"/>
  <c r="O38" i="2"/>
  <c r="O36" i="2"/>
  <c r="O34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E123" i="2"/>
  <c r="F123" i="2"/>
  <c r="G123" i="2"/>
  <c r="H123" i="2"/>
  <c r="I123" i="2"/>
  <c r="J123" i="2"/>
  <c r="K123" i="2"/>
  <c r="L123" i="2"/>
  <c r="M123" i="2"/>
  <c r="N123" i="2"/>
  <c r="E116" i="2"/>
  <c r="F116" i="2"/>
  <c r="G116" i="2"/>
  <c r="H116" i="2"/>
  <c r="I116" i="2"/>
  <c r="J116" i="2"/>
  <c r="K116" i="2"/>
  <c r="L116" i="2"/>
  <c r="M116" i="2"/>
  <c r="N116" i="2"/>
  <c r="E114" i="2"/>
  <c r="F114" i="2"/>
  <c r="G114" i="2"/>
  <c r="H114" i="2"/>
  <c r="I114" i="2"/>
  <c r="J114" i="2"/>
  <c r="K114" i="2"/>
  <c r="L114" i="2"/>
  <c r="M114" i="2"/>
  <c r="N114" i="2"/>
  <c r="E112" i="2"/>
  <c r="F112" i="2"/>
  <c r="G112" i="2"/>
  <c r="H112" i="2"/>
  <c r="I112" i="2"/>
  <c r="J112" i="2"/>
  <c r="K112" i="2"/>
  <c r="L112" i="2"/>
  <c r="M112" i="2"/>
  <c r="N112" i="2"/>
  <c r="E109" i="2"/>
  <c r="F109" i="2"/>
  <c r="G109" i="2"/>
  <c r="H109" i="2"/>
  <c r="I109" i="2"/>
  <c r="J109" i="2"/>
  <c r="K109" i="2"/>
  <c r="L109" i="2"/>
  <c r="M109" i="2"/>
  <c r="N109" i="2"/>
  <c r="E107" i="2"/>
  <c r="F107" i="2"/>
  <c r="G107" i="2"/>
  <c r="H107" i="2"/>
  <c r="I107" i="2"/>
  <c r="J107" i="2"/>
  <c r="K107" i="2"/>
  <c r="L107" i="2"/>
  <c r="M107" i="2"/>
  <c r="N107" i="2"/>
  <c r="E104" i="2"/>
  <c r="F104" i="2"/>
  <c r="G104" i="2"/>
  <c r="H104" i="2"/>
  <c r="I104" i="2"/>
  <c r="J104" i="2"/>
  <c r="K104" i="2"/>
  <c r="L104" i="2"/>
  <c r="M104" i="2"/>
  <c r="N104" i="2"/>
  <c r="E101" i="2"/>
  <c r="F101" i="2"/>
  <c r="G101" i="2"/>
  <c r="H101" i="2"/>
  <c r="I101" i="2"/>
  <c r="J101" i="2"/>
  <c r="K101" i="2"/>
  <c r="L101" i="2"/>
  <c r="M101" i="2"/>
  <c r="N101" i="2"/>
  <c r="E89" i="2"/>
  <c r="F89" i="2"/>
  <c r="G89" i="2"/>
  <c r="H89" i="2"/>
  <c r="I89" i="2"/>
  <c r="J89" i="2"/>
  <c r="K89" i="2"/>
  <c r="N89" i="2"/>
  <c r="E86" i="2"/>
  <c r="F86" i="2"/>
  <c r="G86" i="2"/>
  <c r="H86" i="2"/>
  <c r="I86" i="2"/>
  <c r="J86" i="2"/>
  <c r="K86" i="2"/>
  <c r="L86" i="2"/>
  <c r="M86" i="2"/>
  <c r="N86" i="2"/>
  <c r="E83" i="2"/>
  <c r="F83" i="2"/>
  <c r="G83" i="2"/>
  <c r="H83" i="2"/>
  <c r="I83" i="2"/>
  <c r="J83" i="2"/>
  <c r="K83" i="2"/>
  <c r="L83" i="2"/>
  <c r="M83" i="2"/>
  <c r="N83" i="2"/>
  <c r="E79" i="2"/>
  <c r="F79" i="2"/>
  <c r="G79" i="2"/>
  <c r="H79" i="2"/>
  <c r="I79" i="2"/>
  <c r="J79" i="2"/>
  <c r="K79" i="2"/>
  <c r="L79" i="2"/>
  <c r="M79" i="2"/>
  <c r="N79" i="2"/>
  <c r="E72" i="2"/>
  <c r="F72" i="2"/>
  <c r="G72" i="2"/>
  <c r="H72" i="2"/>
  <c r="I72" i="2"/>
  <c r="J72" i="2"/>
  <c r="K72" i="2"/>
  <c r="L72" i="2"/>
  <c r="M72" i="2"/>
  <c r="N72" i="2"/>
  <c r="E53" i="2"/>
  <c r="F53" i="2"/>
  <c r="G53" i="2"/>
  <c r="H53" i="2"/>
  <c r="I53" i="2"/>
  <c r="J53" i="2"/>
  <c r="K53" i="2"/>
  <c r="L53" i="2"/>
  <c r="M53" i="2"/>
  <c r="N53" i="2"/>
  <c r="E49" i="2"/>
  <c r="F49" i="2"/>
  <c r="G49" i="2"/>
  <c r="H49" i="2"/>
  <c r="I49" i="2"/>
  <c r="J49" i="2"/>
  <c r="K49" i="2"/>
  <c r="L49" i="2"/>
  <c r="M49" i="2"/>
  <c r="N49" i="2"/>
  <c r="E45" i="2"/>
  <c r="F45" i="2"/>
  <c r="G45" i="2"/>
  <c r="H45" i="2"/>
  <c r="I45" i="2"/>
  <c r="J45" i="2"/>
  <c r="K45" i="2"/>
  <c r="L45" i="2"/>
  <c r="M45" i="2"/>
  <c r="N45" i="2"/>
  <c r="E43" i="2"/>
  <c r="F43" i="2"/>
  <c r="G43" i="2"/>
  <c r="H43" i="2"/>
  <c r="I43" i="2"/>
  <c r="J43" i="2"/>
  <c r="K43" i="2"/>
  <c r="L43" i="2"/>
  <c r="M43" i="2"/>
  <c r="N43" i="2"/>
  <c r="E41" i="2"/>
  <c r="F41" i="2"/>
  <c r="G41" i="2"/>
  <c r="H41" i="2"/>
  <c r="I41" i="2"/>
  <c r="J41" i="2"/>
  <c r="K41" i="2"/>
  <c r="L41" i="2"/>
  <c r="M41" i="2"/>
  <c r="N41" i="2"/>
  <c r="E39" i="2"/>
  <c r="F39" i="2"/>
  <c r="G39" i="2"/>
  <c r="H39" i="2"/>
  <c r="I39" i="2"/>
  <c r="J39" i="2"/>
  <c r="K39" i="2"/>
  <c r="L39" i="2"/>
  <c r="M39" i="2"/>
  <c r="N39" i="2"/>
  <c r="E37" i="2"/>
  <c r="F37" i="2"/>
  <c r="G37" i="2"/>
  <c r="H37" i="2"/>
  <c r="I37" i="2"/>
  <c r="J37" i="2"/>
  <c r="K37" i="2"/>
  <c r="L37" i="2"/>
  <c r="M37" i="2"/>
  <c r="N37" i="2"/>
  <c r="E35" i="2"/>
  <c r="F35" i="2"/>
  <c r="G35" i="2"/>
  <c r="H35" i="2"/>
  <c r="I35" i="2"/>
  <c r="J35" i="2"/>
  <c r="K35" i="2"/>
  <c r="L35" i="2"/>
  <c r="M35" i="2"/>
  <c r="N35" i="2"/>
  <c r="E33" i="2"/>
  <c r="F33" i="2"/>
  <c r="G33" i="2"/>
  <c r="H33" i="2"/>
  <c r="I33" i="2"/>
  <c r="J33" i="2"/>
  <c r="K33" i="2"/>
  <c r="L33" i="2"/>
  <c r="M33" i="2"/>
  <c r="N33" i="2"/>
  <c r="N7" i="2"/>
  <c r="M7" i="2"/>
  <c r="L7" i="2"/>
  <c r="K7" i="2"/>
  <c r="J7" i="2"/>
  <c r="I7" i="2"/>
  <c r="H7" i="2"/>
  <c r="G7" i="2"/>
  <c r="F7" i="2"/>
  <c r="E7" i="2"/>
  <c r="D122" i="3"/>
  <c r="D120" i="3"/>
  <c r="D118" i="3"/>
  <c r="D115" i="3"/>
  <c r="D113" i="3"/>
  <c r="D110" i="3"/>
  <c r="D108" i="3"/>
  <c r="D91" i="3"/>
  <c r="D88" i="3"/>
  <c r="D85" i="3"/>
  <c r="D81" i="3"/>
  <c r="D72" i="3"/>
  <c r="D53" i="3"/>
  <c r="D49" i="3"/>
  <c r="D45" i="3"/>
  <c r="D43" i="3"/>
  <c r="D41" i="3"/>
  <c r="D39" i="3"/>
  <c r="D37" i="3"/>
  <c r="D33" i="3"/>
  <c r="D7" i="3"/>
  <c r="D123" i="2"/>
  <c r="D116" i="2"/>
  <c r="D114" i="2"/>
  <c r="D112" i="2"/>
  <c r="D109" i="2"/>
  <c r="D107" i="2"/>
  <c r="D104" i="2"/>
  <c r="D101" i="2"/>
  <c r="D86" i="2"/>
  <c r="D83" i="2"/>
  <c r="D79" i="2"/>
  <c r="D72" i="2"/>
  <c r="D53" i="2"/>
  <c r="D49" i="2"/>
  <c r="D45" i="2"/>
  <c r="D43" i="2"/>
  <c r="D41" i="2"/>
  <c r="D39" i="2"/>
  <c r="D37" i="2"/>
  <c r="D35" i="2"/>
  <c r="D33" i="2"/>
  <c r="E156" i="1"/>
  <c r="E143" i="1"/>
  <c r="E141" i="1"/>
  <c r="E139" i="1"/>
  <c r="E136" i="1"/>
  <c r="E134" i="1"/>
  <c r="E131" i="1"/>
  <c r="E129" i="1"/>
  <c r="E97" i="1"/>
  <c r="E90" i="1"/>
  <c r="E86" i="1"/>
  <c r="E77" i="1"/>
  <c r="E53" i="1"/>
  <c r="E49" i="1"/>
  <c r="E45" i="1"/>
  <c r="E43" i="1"/>
  <c r="E41" i="1"/>
  <c r="E39" i="1"/>
  <c r="E37" i="1"/>
  <c r="E35" i="1"/>
  <c r="E33" i="1"/>
  <c r="E7" i="1"/>
  <c r="F156" i="1"/>
  <c r="F143" i="1"/>
  <c r="F141" i="1"/>
  <c r="F139" i="1"/>
  <c r="F136" i="1"/>
  <c r="F134" i="1"/>
  <c r="F131" i="1"/>
  <c r="F129" i="1"/>
  <c r="F97" i="1"/>
  <c r="F93" i="1"/>
  <c r="F90" i="1"/>
  <c r="F86" i="1"/>
  <c r="F77" i="1"/>
  <c r="F53" i="1"/>
  <c r="F49" i="1"/>
  <c r="F45" i="1"/>
  <c r="F43" i="1"/>
  <c r="F41" i="1"/>
  <c r="F39" i="1"/>
  <c r="F37" i="1"/>
  <c r="F35" i="1"/>
  <c r="F33" i="1"/>
  <c r="F7" i="1"/>
  <c r="D7" i="1"/>
  <c r="D156" i="1"/>
  <c r="D143" i="1"/>
  <c r="D141" i="1"/>
  <c r="D139" i="1"/>
  <c r="D136" i="1"/>
  <c r="D134" i="1"/>
  <c r="D131" i="1"/>
  <c r="D129" i="1"/>
  <c r="D97" i="1"/>
  <c r="F84" i="4"/>
  <c r="D90" i="1"/>
  <c r="D86" i="1"/>
  <c r="D77" i="1"/>
  <c r="D53" i="1"/>
  <c r="D49" i="1"/>
  <c r="D45" i="1"/>
  <c r="D43" i="1"/>
  <c r="D41" i="1"/>
  <c r="D39" i="1"/>
  <c r="D37" i="1"/>
  <c r="D35" i="1"/>
  <c r="I6" i="3" l="1"/>
  <c r="N130" i="3"/>
  <c r="O39" i="2"/>
  <c r="O86" i="2"/>
  <c r="O41" i="2"/>
  <c r="O112" i="2"/>
  <c r="O114" i="2"/>
  <c r="O101" i="2"/>
  <c r="O123" i="2"/>
  <c r="O33" i="2"/>
  <c r="O107" i="2"/>
  <c r="O79" i="2"/>
  <c r="O37" i="2"/>
  <c r="O49" i="2"/>
  <c r="O83" i="2"/>
  <c r="O109" i="2"/>
  <c r="O43" i="2"/>
  <c r="O115" i="3"/>
  <c r="O35" i="3"/>
  <c r="O39" i="3"/>
  <c r="O41" i="3"/>
  <c r="O81" i="3"/>
  <c r="O118" i="3"/>
  <c r="O120" i="3"/>
  <c r="O37" i="3"/>
  <c r="O113" i="3"/>
  <c r="O85" i="3"/>
  <c r="O33" i="3"/>
  <c r="O108" i="3"/>
  <c r="O110" i="3"/>
  <c r="O43" i="3"/>
  <c r="O104" i="2"/>
  <c r="O45" i="2"/>
  <c r="O88" i="3"/>
  <c r="O45" i="3"/>
  <c r="O116" i="2"/>
  <c r="F125" i="2"/>
  <c r="F127" i="2" s="1"/>
  <c r="O89" i="2"/>
  <c r="O72" i="2"/>
  <c r="J125" i="2"/>
  <c r="J127" i="2" s="1"/>
  <c r="K125" i="2"/>
  <c r="K127" i="2" s="1"/>
  <c r="I125" i="2"/>
  <c r="I127" i="2" s="1"/>
  <c r="O53" i="2"/>
  <c r="G125" i="2"/>
  <c r="G127" i="2" s="1"/>
  <c r="L125" i="2"/>
  <c r="L127" i="2" s="1"/>
  <c r="M125" i="2"/>
  <c r="M127" i="2" s="1"/>
  <c r="E125" i="2"/>
  <c r="E127" i="2" s="1"/>
  <c r="H125" i="2"/>
  <c r="H127" i="2" s="1"/>
  <c r="K6" i="2"/>
  <c r="O122" i="3"/>
  <c r="G6" i="3"/>
  <c r="O91" i="3"/>
  <c r="O72" i="3"/>
  <c r="O53" i="3"/>
  <c r="I132" i="3"/>
  <c r="J132" i="3"/>
  <c r="L132" i="3"/>
  <c r="F132" i="3"/>
  <c r="K132" i="3"/>
  <c r="N132" i="3"/>
  <c r="E6" i="3"/>
  <c r="M132" i="3"/>
  <c r="E132" i="3"/>
  <c r="I158" i="1"/>
  <c r="I160" i="1" s="1"/>
  <c r="O35" i="2"/>
  <c r="O7" i="2"/>
  <c r="O49" i="3"/>
  <c r="O7" i="3"/>
  <c r="G132" i="3"/>
  <c r="D125" i="2"/>
  <c r="D127" i="2" s="1"/>
  <c r="N125" i="2"/>
  <c r="N127" i="2" s="1"/>
  <c r="Q139" i="1"/>
  <c r="P158" i="1"/>
  <c r="P160" i="1" s="1"/>
  <c r="H158" i="1"/>
  <c r="H160" i="1" s="1"/>
  <c r="Q39" i="1"/>
  <c r="Q49" i="1"/>
  <c r="Q86" i="1"/>
  <c r="Q90" i="1"/>
  <c r="Q131" i="1"/>
  <c r="Q141" i="1"/>
  <c r="Q37" i="1"/>
  <c r="Q45" i="1"/>
  <c r="Q93" i="1"/>
  <c r="Q129" i="1"/>
  <c r="Q156" i="1"/>
  <c r="Q33" i="1"/>
  <c r="Q136" i="1"/>
  <c r="Q7" i="1"/>
  <c r="Q41" i="1"/>
  <c r="Q143" i="1"/>
  <c r="Q35" i="1"/>
  <c r="Q43" i="1"/>
  <c r="Q77" i="1"/>
  <c r="Q97" i="1"/>
  <c r="Q134" i="1"/>
  <c r="F158" i="1"/>
  <c r="F160" i="1" s="1"/>
  <c r="N158" i="1"/>
  <c r="N160" i="1" s="1"/>
  <c r="Q53" i="1"/>
  <c r="D158" i="1"/>
  <c r="D160" i="1" s="1"/>
  <c r="M158" i="1"/>
  <c r="M160" i="1" s="1"/>
  <c r="O158" i="1"/>
  <c r="O160" i="1" s="1"/>
  <c r="L158" i="1"/>
  <c r="L160" i="1" s="1"/>
  <c r="K158" i="1"/>
  <c r="K160" i="1" s="1"/>
  <c r="J158" i="1"/>
  <c r="J160" i="1" s="1"/>
  <c r="G158" i="1"/>
  <c r="D6" i="1"/>
  <c r="G6" i="2"/>
  <c r="H6" i="2"/>
  <c r="L6" i="2"/>
  <c r="I6" i="2"/>
  <c r="J6" i="2"/>
  <c r="E6" i="2"/>
  <c r="M6" i="2"/>
  <c r="F6" i="2"/>
  <c r="N6" i="2"/>
  <c r="D132" i="3"/>
  <c r="E158" i="1"/>
  <c r="E160" i="1" s="1"/>
  <c r="F6" i="1"/>
  <c r="R60" i="1"/>
  <c r="R8" i="1"/>
  <c r="R9" i="1"/>
  <c r="R10" i="1"/>
  <c r="E84" i="4"/>
  <c r="E52" i="4"/>
  <c r="H42" i="4"/>
  <c r="G154" i="4"/>
  <c r="H154" i="4"/>
  <c r="F154" i="4"/>
  <c r="O127" i="2" l="1"/>
  <c r="O130" i="3"/>
  <c r="O125" i="2"/>
  <c r="H132" i="3"/>
  <c r="O132" i="3" s="1"/>
  <c r="Q158" i="1"/>
  <c r="G160" i="1"/>
  <c r="Q160" i="1" s="1"/>
  <c r="O6" i="1"/>
  <c r="O6" i="2"/>
  <c r="O6" i="3"/>
  <c r="F138" i="4"/>
  <c r="G138" i="4"/>
  <c r="H138" i="4"/>
  <c r="E138" i="4"/>
  <c r="F136" i="4"/>
  <c r="G136" i="4"/>
  <c r="H136" i="4"/>
  <c r="E136" i="4"/>
  <c r="F133" i="4"/>
  <c r="G133" i="4"/>
  <c r="H133" i="4"/>
  <c r="E133" i="4"/>
  <c r="F130" i="4"/>
  <c r="G130" i="4"/>
  <c r="H130" i="4"/>
  <c r="F125" i="4"/>
  <c r="G125" i="4"/>
  <c r="H125" i="4"/>
  <c r="E81" i="4"/>
  <c r="E77" i="4"/>
  <c r="G42" i="4"/>
  <c r="F42" i="4"/>
  <c r="E42" i="4"/>
  <c r="H40" i="4"/>
  <c r="G40" i="4"/>
  <c r="F40" i="4"/>
  <c r="E40" i="4"/>
  <c r="H38" i="4"/>
  <c r="G38" i="4"/>
  <c r="E38" i="4"/>
  <c r="H36" i="4"/>
  <c r="F36" i="4"/>
  <c r="E36" i="4"/>
  <c r="H34" i="4"/>
  <c r="G34" i="4"/>
  <c r="F32" i="4"/>
  <c r="G32" i="4"/>
  <c r="H32" i="4"/>
  <c r="E32" i="4"/>
  <c r="F44" i="4"/>
  <c r="G44" i="4"/>
  <c r="H44" i="4"/>
  <c r="H81" i="4"/>
  <c r="G81" i="4"/>
  <c r="F81" i="4"/>
  <c r="H77" i="4"/>
  <c r="G77" i="4"/>
  <c r="F77" i="4"/>
  <c r="H4" i="4"/>
  <c r="G4" i="4"/>
  <c r="F4" i="4"/>
  <c r="P26" i="3"/>
  <c r="R26" i="1"/>
  <c r="P26" i="2"/>
  <c r="E156" i="4" l="1"/>
  <c r="E158" i="4" s="1"/>
  <c r="E3" i="4" s="1"/>
  <c r="H156" i="4"/>
  <c r="H158" i="4" s="1"/>
  <c r="H3" i="4" s="1"/>
  <c r="G156" i="4"/>
  <c r="G158" i="4" s="1"/>
  <c r="G3" i="4" s="1"/>
  <c r="P75" i="2"/>
  <c r="P112" i="2"/>
  <c r="P111" i="2"/>
  <c r="P110" i="2"/>
  <c r="P109" i="2"/>
  <c r="P108" i="2"/>
  <c r="P107" i="2"/>
  <c r="P106" i="2"/>
  <c r="P105" i="2"/>
  <c r="P104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R28" i="1"/>
  <c r="P114" i="2" l="1"/>
  <c r="P120" i="3"/>
  <c r="P75" i="3"/>
  <c r="P7" i="2"/>
  <c r="P8" i="2"/>
  <c r="P7" i="3"/>
  <c r="P8" i="3"/>
  <c r="R97" i="1"/>
  <c r="R140" i="1"/>
  <c r="R128" i="1"/>
  <c r="R129" i="1"/>
  <c r="R130" i="1"/>
  <c r="R131" i="1"/>
  <c r="R85" i="1"/>
  <c r="R78" i="1"/>
  <c r="R55" i="1"/>
  <c r="R56" i="1"/>
  <c r="R32" i="1"/>
  <c r="R38" i="1"/>
  <c r="R40" i="1"/>
  <c r="R42" i="1"/>
  <c r="R44" i="1"/>
  <c r="R48" i="1"/>
  <c r="R52" i="1"/>
  <c r="R91" i="1"/>
  <c r="R108" i="1"/>
  <c r="R111" i="1"/>
  <c r="R114" i="1"/>
  <c r="R121" i="1"/>
  <c r="R126" i="1"/>
  <c r="R134" i="1"/>
  <c r="R137" i="1"/>
  <c r="R98" i="1"/>
  <c r="R103" i="1"/>
  <c r="R88" i="1"/>
  <c r="L6" i="1" l="1"/>
  <c r="M6" i="1"/>
  <c r="J6" i="1"/>
  <c r="K6" i="1"/>
  <c r="I6" i="1"/>
  <c r="P6" i="1"/>
  <c r="G6" i="1"/>
  <c r="H6" i="1"/>
  <c r="P115" i="2"/>
  <c r="P6" i="2"/>
  <c r="P6" i="3"/>
  <c r="P113" i="2"/>
  <c r="P121" i="3"/>
  <c r="N6" i="1"/>
  <c r="Q6" i="1" l="1"/>
  <c r="E6" i="1"/>
  <c r="R19" i="1"/>
  <c r="R138" i="1" l="1"/>
  <c r="R136" i="1"/>
  <c r="R135" i="1"/>
  <c r="R133" i="1"/>
  <c r="R132" i="1"/>
  <c r="R127" i="1"/>
  <c r="R123" i="1"/>
  <c r="R120" i="1"/>
  <c r="R113" i="1"/>
  <c r="R112" i="1"/>
  <c r="R110" i="1"/>
  <c r="R109" i="1"/>
  <c r="R107" i="1"/>
  <c r="R106" i="1"/>
  <c r="R105" i="1"/>
  <c r="R104" i="1"/>
  <c r="R96" i="1"/>
  <c r="R95" i="1"/>
  <c r="R94" i="1"/>
  <c r="R93" i="1"/>
  <c r="R92" i="1"/>
  <c r="R89" i="1"/>
  <c r="R80" i="1"/>
  <c r="R79" i="1"/>
  <c r="R77" i="1"/>
  <c r="R76" i="1"/>
  <c r="R70" i="1"/>
  <c r="R69" i="1"/>
  <c r="R57" i="1"/>
  <c r="R59" i="1"/>
  <c r="R58" i="1"/>
  <c r="R54" i="1"/>
  <c r="R53" i="1"/>
  <c r="R49" i="1"/>
  <c r="R47" i="1"/>
  <c r="R46" i="1"/>
  <c r="R45" i="1"/>
  <c r="R43" i="1"/>
  <c r="R41" i="1"/>
  <c r="R39" i="1"/>
  <c r="R37" i="1"/>
  <c r="R36" i="1"/>
  <c r="R35" i="1"/>
  <c r="R34" i="1"/>
  <c r="R31" i="1"/>
  <c r="R30" i="1"/>
  <c r="R29" i="1"/>
  <c r="R27" i="1"/>
  <c r="R25" i="1"/>
  <c r="R24" i="1"/>
  <c r="R23" i="1"/>
  <c r="R22" i="1"/>
  <c r="R21" i="1"/>
  <c r="R20" i="1"/>
  <c r="R18" i="1"/>
  <c r="R17" i="1"/>
  <c r="R16" i="1"/>
  <c r="R15" i="1"/>
  <c r="R14" i="1"/>
  <c r="R13" i="1"/>
  <c r="R12" i="1"/>
  <c r="R11" i="1"/>
  <c r="R141" i="1" l="1"/>
  <c r="R139" i="1"/>
  <c r="R6" i="1"/>
  <c r="R7" i="1"/>
  <c r="F156" i="4"/>
  <c r="F158" i="4" s="1"/>
  <c r="F3" i="4" s="1"/>
</calcChain>
</file>

<file path=xl/sharedStrings.xml><?xml version="1.0" encoding="utf-8"?>
<sst xmlns="http://schemas.openxmlformats.org/spreadsheetml/2006/main" count="1057" uniqueCount="379">
  <si>
    <t>Tablica 3.</t>
  </si>
  <si>
    <t>RAZDJEL  000   PRIHODI GRADA</t>
  </si>
  <si>
    <t>UO za poslove gradon.</t>
  </si>
  <si>
    <t>UO za proračun i financije</t>
  </si>
  <si>
    <t>UO za imov.prav. poslove</t>
  </si>
  <si>
    <t>UO za gospodarstvo</t>
  </si>
  <si>
    <t>UO za društvene djelatnosti</t>
  </si>
  <si>
    <t>GLAVA  01   PRIHODI GRADA KARLOVCA</t>
  </si>
  <si>
    <t>Izvor  OPĆI PRIHODI I PRIMICI PRORAČUNA</t>
  </si>
  <si>
    <t>P0001</t>
  </si>
  <si>
    <t>P0002</t>
  </si>
  <si>
    <t>Porez na promet nekretnina</t>
  </si>
  <si>
    <t>Porez na potrošnju alkoholnih i bezalkoholnih pića</t>
  </si>
  <si>
    <t>Porez na tvrtku</t>
  </si>
  <si>
    <t>P0004</t>
  </si>
  <si>
    <t>Kamate na oročena sredstva i na depozite po viđenju</t>
  </si>
  <si>
    <t>P0005</t>
  </si>
  <si>
    <t>P0006</t>
  </si>
  <si>
    <t>P0007</t>
  </si>
  <si>
    <t>Prihodi od zakupa poslovnih objekata</t>
  </si>
  <si>
    <t>P0008</t>
  </si>
  <si>
    <t>Prihodi od zakupa imovine (štandovi, kiosci)</t>
  </si>
  <si>
    <t>P0009</t>
  </si>
  <si>
    <t>Prihodi od iznajmljivanja imovine - stambeni objekti</t>
  </si>
  <si>
    <t>P0010</t>
  </si>
  <si>
    <t>Prihodi od zakupa i služnosti na gradskom zemljištu</t>
  </si>
  <si>
    <t>P0011</t>
  </si>
  <si>
    <t>P0012</t>
  </si>
  <si>
    <t>Naknada za uporabu javnih gradskih površina</t>
  </si>
  <si>
    <t>P0013</t>
  </si>
  <si>
    <t>Gradske i općinske pristojbe i naknade</t>
  </si>
  <si>
    <t>P0014</t>
  </si>
  <si>
    <t>Prihodi od prodaje državnih biljega</t>
  </si>
  <si>
    <t>P0015</t>
  </si>
  <si>
    <t>Prihodi od boravišne pristojbe</t>
  </si>
  <si>
    <t>P0016</t>
  </si>
  <si>
    <t>Ostali nespomenuti prihodi - po sudskim presudama</t>
  </si>
  <si>
    <t>P0017</t>
  </si>
  <si>
    <t>Ostale kazne - naplaćeni troškovi prisilne naplate</t>
  </si>
  <si>
    <t>P0018</t>
  </si>
  <si>
    <t>Ostale kazne - prekršajne kazne komunalnih redara</t>
  </si>
  <si>
    <t>P0019</t>
  </si>
  <si>
    <t>Ostali prihodi</t>
  </si>
  <si>
    <t>Izvor  KOMUNALNA NAKNADA</t>
  </si>
  <si>
    <t>P0020</t>
  </si>
  <si>
    <t>Komunalna naknada</t>
  </si>
  <si>
    <t>Izvor  KOMUNALNI DOPRINOS</t>
  </si>
  <si>
    <t>P0021</t>
  </si>
  <si>
    <t>Komunalni doprinos</t>
  </si>
  <si>
    <t>Izvor  SPOMENIČKA RENTA</t>
  </si>
  <si>
    <t>P0022</t>
  </si>
  <si>
    <t>Prihodi od spomeničke rente</t>
  </si>
  <si>
    <t>P0023</t>
  </si>
  <si>
    <t>Doprinosi za šume</t>
  </si>
  <si>
    <t>Izvor  NAKNADA ZA KONCESIJE</t>
  </si>
  <si>
    <t>P0024</t>
  </si>
  <si>
    <t>Naknade za koncesije</t>
  </si>
  <si>
    <t>Izvor  NAKNADA ZA ZBRINJAVANJE KOMUNALNOG OTPADA</t>
  </si>
  <si>
    <t>P0025</t>
  </si>
  <si>
    <t>Naknada za zbrinjavanje komunalnog otpada</t>
  </si>
  <si>
    <t>Izvor  PRIHODI ZA POSEBNE NAMJENE - OSTALO</t>
  </si>
  <si>
    <t>P0026</t>
  </si>
  <si>
    <t>Prihodi od zakupa poljopriv. zemljišta u vl. države</t>
  </si>
  <si>
    <t>P0027</t>
  </si>
  <si>
    <t>Vodni doprinos</t>
  </si>
  <si>
    <t>P0028</t>
  </si>
  <si>
    <t>Izvor  POMOĆI IZ ŽUPANIJSKOG PRORAČUNA</t>
  </si>
  <si>
    <t>P0032</t>
  </si>
  <si>
    <t>Tekuće pomoći za provedbu lokalnih izbora</t>
  </si>
  <si>
    <t>P0033</t>
  </si>
  <si>
    <t>P0034</t>
  </si>
  <si>
    <t xml:space="preserve">Izvor  POMOĆI IZ DRŽAVNOG PRORAČUNA  </t>
  </si>
  <si>
    <t>P0030</t>
  </si>
  <si>
    <t>P0031</t>
  </si>
  <si>
    <t>Kapit.pomoći Min.kulture za obnovu kulturne baštine</t>
  </si>
  <si>
    <t>Tekuće pomoći iz MRRFEU za provedbu ITU projekata</t>
  </si>
  <si>
    <t>P0036</t>
  </si>
  <si>
    <t>P0037</t>
  </si>
  <si>
    <t>P0038</t>
  </si>
  <si>
    <t>P0039</t>
  </si>
  <si>
    <t>P0040</t>
  </si>
  <si>
    <t>Pomoći iz MZO za projekt Pomoćnici u nastavi</t>
  </si>
  <si>
    <t>P0048</t>
  </si>
  <si>
    <t>P0049</t>
  </si>
  <si>
    <t>P0050</t>
  </si>
  <si>
    <t>P0051</t>
  </si>
  <si>
    <t>P0052</t>
  </si>
  <si>
    <t>P0054</t>
  </si>
  <si>
    <t>P0055</t>
  </si>
  <si>
    <t>P0056</t>
  </si>
  <si>
    <t>P0057</t>
  </si>
  <si>
    <t>P0058</t>
  </si>
  <si>
    <t>Izvor  PRIHODI ZA DECENTRALIZIRANE FUNKCIJE - OŠ</t>
  </si>
  <si>
    <t>P0060</t>
  </si>
  <si>
    <t>Tekuće pomoći izravnan. za decentr. funkcije - OŠ</t>
  </si>
  <si>
    <t>Kapitalne pomoći izravnanja za decentr. funkcije  - OŠ</t>
  </si>
  <si>
    <t>Izvor  PRIHODI ZA DECENTRALIZIRANE FUNKCIJE - JVP</t>
  </si>
  <si>
    <t>P0062</t>
  </si>
  <si>
    <t>Tekuće pomoći izravnanja za decentr. funkcije - JVP</t>
  </si>
  <si>
    <t>Izvor  POMOĆI OD OSTALIH SUBJEKATA UNUTAR OPĆEG PRORAČUNA</t>
  </si>
  <si>
    <t>Pomoći od ostalih subjekata unutar opće države - ŽUC</t>
  </si>
  <si>
    <t>P0071</t>
  </si>
  <si>
    <t>P0065</t>
  </si>
  <si>
    <t>P0067</t>
  </si>
  <si>
    <t>Izvor  POMOĆI IZ INOZEMSTVA</t>
  </si>
  <si>
    <t>P0079</t>
  </si>
  <si>
    <t>P0080</t>
  </si>
  <si>
    <t>Izvor  DONACIJE</t>
  </si>
  <si>
    <t>Donacije za Ka-kvart</t>
  </si>
  <si>
    <t>Izvor  PRIHODI OD PRODAJE ZEMLJIŠTA</t>
  </si>
  <si>
    <t>P0082</t>
  </si>
  <si>
    <t>Prihodi od prodaje zemljišta u vlasništvu grada</t>
  </si>
  <si>
    <t>Izvor  PRIHODI OD PRODAJE STAMBENIH OBJEKATA</t>
  </si>
  <si>
    <t>P0078</t>
  </si>
  <si>
    <t>Prihodi od prodaje stanova  -  Inkasator</t>
  </si>
  <si>
    <t>Prihodi od prodaje gradskih stanova</t>
  </si>
  <si>
    <t>Izvor  PRIHODI OD PRODAJE POSLOVNIH OBJEKATA</t>
  </si>
  <si>
    <t>Prihodi od prodaje poslovnih objekata</t>
  </si>
  <si>
    <t>Izvor  PRIHODI OD PRODAJE ZEMLJIŠTA U DRŽAVNOM VLASNIŠTVU</t>
  </si>
  <si>
    <t>P0081</t>
  </si>
  <si>
    <t>Prihodi od prodaje zemljišta u vlasništvu države</t>
  </si>
  <si>
    <t>Izvor  PRIMICI OD ZADUŽIVANJA</t>
  </si>
  <si>
    <t>P0083</t>
  </si>
  <si>
    <t>P0089</t>
  </si>
  <si>
    <t>P0091</t>
  </si>
  <si>
    <t>P0086</t>
  </si>
  <si>
    <t>Višak općih prihoda</t>
  </si>
  <si>
    <t>P0088</t>
  </si>
  <si>
    <t>UKUPNO PRIHODI GRADA KARLOVCA</t>
  </si>
  <si>
    <t>Izvor  PRIHODI PRORAČUNSKIH KORISNIKA</t>
  </si>
  <si>
    <t>SVEUKUPNO  PRIHODI GRADA I PRORAČUNSKIH KORISNIKA</t>
  </si>
  <si>
    <t>Izvor  POMOĆI TEMELJEM PRIJENOSA SREDSTAVA EU</t>
  </si>
  <si>
    <t>Služba za ITU</t>
  </si>
  <si>
    <t>Prihodi od pruženih usluga za Hrvatske vode</t>
  </si>
  <si>
    <t>P0003</t>
  </si>
  <si>
    <t>P0074</t>
  </si>
  <si>
    <t>Pomoći iz državnog proračuna za EU izbore</t>
  </si>
  <si>
    <t>Pomoći iz državnog proračuna za parlamentarne izbore</t>
  </si>
  <si>
    <t>Pomoći iz državnog proračuna za predsjedničke izbore</t>
  </si>
  <si>
    <t>UZ za gradnju i zaštitu okoliša</t>
  </si>
  <si>
    <t>P0029</t>
  </si>
  <si>
    <t>P0041</t>
  </si>
  <si>
    <t>P0042</t>
  </si>
  <si>
    <t>P0061</t>
  </si>
  <si>
    <t>P0063</t>
  </si>
  <si>
    <t>P0064</t>
  </si>
  <si>
    <t>P0066</t>
  </si>
  <si>
    <t>P0068</t>
  </si>
  <si>
    <t>P0069</t>
  </si>
  <si>
    <t>P0070</t>
  </si>
  <si>
    <t>Pomoći temeljem prijenosa EU sredstava SKOK</t>
  </si>
  <si>
    <t>Kapitalne pomoći iz NPOO za DV Rečica</t>
  </si>
  <si>
    <t>Kapitalne pomoći iz NPOO za DV Luščić</t>
  </si>
  <si>
    <t>PLAN 2026.</t>
  </si>
  <si>
    <t>Prihodi od usluga Pauk službe</t>
  </si>
  <si>
    <t>Prihodi od parkinga</t>
  </si>
  <si>
    <t xml:space="preserve">Pogon grada Parking i Pauk </t>
  </si>
  <si>
    <t>Primljeni zajmovi za Karlovac II (HBOR)</t>
  </si>
  <si>
    <t>Primljeni zajmovi HBOR za energ.obnovu JVP</t>
  </si>
  <si>
    <t>Primljeni zajmovi HBOR za most Rakovac</t>
  </si>
  <si>
    <t>Izvor POMOĆI IZ FZOEU</t>
  </si>
  <si>
    <t>Pomoći iz FZOEU za energ.obnovu JVP</t>
  </si>
  <si>
    <t>Kapit.pomoći iz  FZOEU za sanaciju odlagališta Ilovac</t>
  </si>
  <si>
    <t>Kapit.pomoći iz NPOO za cjelovitu obnovu gradskog muzeja</t>
  </si>
  <si>
    <t>Kapit.pomoći iz NPOO za cjelovitu obnovu Mihalićeve kuće</t>
  </si>
  <si>
    <t>Kapit.pomoći iz NPOO za cjelovitu obnovu Hrvatskog doma</t>
  </si>
  <si>
    <t>Pomoći iz NPOO za cjelovitu obnovu zgrade KAMODa</t>
  </si>
  <si>
    <t>Kapit.pomoći iz NPOO za cjelovitu obnovu OŠ D.Jarnević</t>
  </si>
  <si>
    <t>Kapitalne pomoći iz Hrvatskih voda za Karlovac II</t>
  </si>
  <si>
    <t>Ukupno 2025.</t>
  </si>
  <si>
    <t>Ukupno 2026.</t>
  </si>
  <si>
    <t>Pomoći iz MZO za fiskalnu održivost dječjih vrtića</t>
  </si>
  <si>
    <t>Naknada za izdana jamstva Gradskoj toplani</t>
  </si>
  <si>
    <t>P0046</t>
  </si>
  <si>
    <t>P0047</t>
  </si>
  <si>
    <t>P0084</t>
  </si>
  <si>
    <t>P0085</t>
  </si>
  <si>
    <t>P0087</t>
  </si>
  <si>
    <t>Naknada za zadržav. nezak. izg. zgrada u prostoru</t>
  </si>
  <si>
    <t>Pomoć za potrese</t>
  </si>
  <si>
    <t>Pomoći za Solariku</t>
  </si>
  <si>
    <t>Kino Edison</t>
  </si>
  <si>
    <t>Za DV Banija</t>
  </si>
  <si>
    <t>PREP4KAGT-1</t>
  </si>
  <si>
    <t>ZEB4ZEN</t>
  </si>
  <si>
    <t>Masterbaza</t>
  </si>
  <si>
    <t>Izvor  Viškovi prihoda</t>
  </si>
  <si>
    <t>PLAN 2027.</t>
  </si>
  <si>
    <t>Ukupno 2027.</t>
  </si>
  <si>
    <t>BENKO</t>
  </si>
  <si>
    <t>MATAN</t>
  </si>
  <si>
    <t>Pomoći za OŠ D.J.</t>
  </si>
  <si>
    <t>P0002-1</t>
  </si>
  <si>
    <t>P0003-1</t>
  </si>
  <si>
    <t>P0004-1</t>
  </si>
  <si>
    <t>Prihodi od iznajmljivanja imovine (Selce)</t>
  </si>
  <si>
    <t>P0015-1</t>
  </si>
  <si>
    <t>P0016-1</t>
  </si>
  <si>
    <t>P0016-2</t>
  </si>
  <si>
    <t>Pomoći iz KŽ za parking Tesla</t>
  </si>
  <si>
    <t>P0031-1</t>
  </si>
  <si>
    <t>Pomoći iz Min. soc.politike ZMN</t>
  </si>
  <si>
    <t>Tekuće pomoći iz MZO za suf. priv. vrtića</t>
  </si>
  <si>
    <t>P0032-1</t>
  </si>
  <si>
    <t>P0041-1</t>
  </si>
  <si>
    <t>CITY WALK 2.0</t>
  </si>
  <si>
    <t>P0041-2</t>
  </si>
  <si>
    <t>INFIRE</t>
  </si>
  <si>
    <t>P0041-3</t>
  </si>
  <si>
    <t>GIFTSNET</t>
  </si>
  <si>
    <t>P0056-1</t>
  </si>
  <si>
    <t>MIHALIĆEVA KUĆA</t>
  </si>
  <si>
    <t>P0056-2</t>
  </si>
  <si>
    <t>P0057-1</t>
  </si>
  <si>
    <t>Za zgradu Trg bana J. Jelačića</t>
  </si>
  <si>
    <t>P0058-1</t>
  </si>
  <si>
    <t>Hrvatski dom</t>
  </si>
  <si>
    <t>P0062-1</t>
  </si>
  <si>
    <t>Gradski muzej</t>
  </si>
  <si>
    <t>P0043</t>
  </si>
  <si>
    <t>Tekuće pomoći iz FZOEU</t>
  </si>
  <si>
    <t>P0044</t>
  </si>
  <si>
    <t>Pomoći iz FZOEU za polupodzemne spremnike</t>
  </si>
  <si>
    <t>P0046-1</t>
  </si>
  <si>
    <t>P0046-2</t>
  </si>
  <si>
    <t>P0054-1</t>
  </si>
  <si>
    <t>Pomoći od Hrvatskih cesta za projekt most Banija</t>
  </si>
  <si>
    <t>P0055-1</t>
  </si>
  <si>
    <t>Pomoći iz Hrvatskih voda za klizište Zadobarje</t>
  </si>
  <si>
    <t>Kapitalne pomoći iz NPOO za OŠ Luščić</t>
  </si>
  <si>
    <t>Kapit.pomoći iz NPOO za zgradu Trg bana J. Jelačića</t>
  </si>
  <si>
    <t>P0059, P0059-1</t>
  </si>
  <si>
    <t>Tekuće pomoći za projekt Pomoćnici u nastavi VI, VII</t>
  </si>
  <si>
    <t>P0059-2</t>
  </si>
  <si>
    <t>Tekuće pomoći EU sred. za unapređenje rada dj. Vrtića</t>
  </si>
  <si>
    <t>P0060-1</t>
  </si>
  <si>
    <t>Kapitalne pomoći za DV Hrnetić</t>
  </si>
  <si>
    <t>P0061-1</t>
  </si>
  <si>
    <t>Kapitalne pomoći iz Min. graditeljstva za digitalizaciju prostornih planova</t>
  </si>
  <si>
    <t>P0064-1</t>
  </si>
  <si>
    <t>P0064-2</t>
  </si>
  <si>
    <t>P0064-3</t>
  </si>
  <si>
    <t>P0065-1</t>
  </si>
  <si>
    <t>Tekuće pomoći iz NPOO za energetsku obnovu Sokolskog doma</t>
  </si>
  <si>
    <t>Kapitalne pomoći iz ITU za Stari grad Dubovac</t>
  </si>
  <si>
    <t>Kapitalne pomoći iz NPOO za prometnicu Luščić</t>
  </si>
  <si>
    <t>Kapitalne pomoći za projekt Park Grabrik</t>
  </si>
  <si>
    <t>P0070-3</t>
  </si>
  <si>
    <t>P0070-4</t>
  </si>
  <si>
    <t>za projekt We Join Forces for the Green Future</t>
  </si>
  <si>
    <t>P0075</t>
  </si>
  <si>
    <t>Donacije od posl. subjekata za prostorno plansku dokumentaciju</t>
  </si>
  <si>
    <t>P0077</t>
  </si>
  <si>
    <t>Primljeni zajmovi od tuzemnih banaka za Karlovac II (PBZ)</t>
  </si>
  <si>
    <t>Primljeni zajmovi za projekt DV Rečica (HBOR)</t>
  </si>
  <si>
    <t>Primljeni zajmovi za DV Luščić (HBOR)</t>
  </si>
  <si>
    <t>Primljeni zajmovi za komunalnu infrastrukturu</t>
  </si>
  <si>
    <t>Primljeni zajmovi za sportsku infrastrukturu</t>
  </si>
  <si>
    <t>Izvor DOPRINOS ZA ŠUME</t>
  </si>
  <si>
    <t>Tekuće pomoći iz Min. rada za unaprjeđenje rada dj. vrtića</t>
  </si>
  <si>
    <t>P0042-1, P0042-2</t>
  </si>
  <si>
    <t>P0045</t>
  </si>
  <si>
    <t>Pomoći iz FZOEU za klimatske promjene</t>
  </si>
  <si>
    <t>Pomoći iz FZOEU za Vrbanićev perivoj</t>
  </si>
  <si>
    <t>Kapitalne pomoći za fotonaponske elektrane Solarika</t>
  </si>
  <si>
    <t>Prihodi od dobiti trg. društava Čistoća</t>
  </si>
  <si>
    <t>Tekuće pomoći iz Min. turizma i sporta za Teniski centar</t>
  </si>
  <si>
    <t>Izvor KOMUNALNI NAKNADA</t>
  </si>
  <si>
    <t>Naknada za eksploataciju  mineralnih sirovina</t>
  </si>
  <si>
    <t>Prihodi od dobiti trg. društva Čistoća</t>
  </si>
  <si>
    <t>DV Banija</t>
  </si>
  <si>
    <t>Tekuće pomoći EU sred. za unapređenje rada dj. vrtića</t>
  </si>
  <si>
    <t xml:space="preserve">Porez na dohodak </t>
  </si>
  <si>
    <t>P0035</t>
  </si>
  <si>
    <t>Pomoći iz MZO za projekt Pomoćnici u nastavi VII</t>
  </si>
  <si>
    <t>Obilaznica Zvijezda</t>
  </si>
  <si>
    <t>Uređenje Trga bana J. Jelačića</t>
  </si>
  <si>
    <t>Porez na dohodak - dodatni udio za OŠ</t>
  </si>
  <si>
    <t>Porez na dohodak - dodatni udio za  JVP</t>
  </si>
  <si>
    <t>P0053</t>
  </si>
  <si>
    <t>Tekuće pomoći za projekt Pomoćnici u nastavi VII</t>
  </si>
  <si>
    <t>P0059</t>
  </si>
  <si>
    <t>P0072</t>
  </si>
  <si>
    <t>P0073</t>
  </si>
  <si>
    <t xml:space="preserve">UO za prost.uređ. i proved. dok. </t>
  </si>
  <si>
    <t>UO za komun.  gospod.</t>
  </si>
  <si>
    <t>P0076</t>
  </si>
  <si>
    <t>Porez na dohodak - dodatni udio za JVP</t>
  </si>
  <si>
    <t xml:space="preserve">Tekuće pomoći za projekt Pomoćnici u nastavi </t>
  </si>
  <si>
    <t>Porez na nekretnine</t>
  </si>
  <si>
    <t>PLAN PRIHODA PRORAČUNA GRADA KARLOVCA ZA RAZDOBLJE 2026.-2028.GODINE</t>
  </si>
  <si>
    <t>PLAN 2028.</t>
  </si>
  <si>
    <t>Kapitalne pomoći za projekt uređenje Trga bana J. Jelačića</t>
  </si>
  <si>
    <t>Kapitalne pomoći za projekt uređenje Kurelčeve</t>
  </si>
  <si>
    <t>Kapitalne pomoći za projekt Zagrad Gaj</t>
  </si>
  <si>
    <t>Pomoći za prilagodbu klimatskim promjenama</t>
  </si>
  <si>
    <t>Pomoći za polupodzemne spremnike</t>
  </si>
  <si>
    <t>Kapitalne pomoći iz NPOO za OŠ Mahično</t>
  </si>
  <si>
    <t>Kapitalne pomoći iz NPOO za OŠ Turanj</t>
  </si>
  <si>
    <t>Kapitalne pomoći iz NPOO za OŠ Rečica</t>
  </si>
  <si>
    <t>Kapitalne pomoći iz NPOO za OŠ braće Seljan</t>
  </si>
  <si>
    <t>Pomoći iz MRRFEU za projekt ZEB4ZEN</t>
  </si>
  <si>
    <t>Pomoći za CITY WALK 2.0</t>
  </si>
  <si>
    <t>Pomoći za INFIRE</t>
  </si>
  <si>
    <t>Pomoći za GIFTSNET</t>
  </si>
  <si>
    <t>Kapitalne pomoći za KAMOD</t>
  </si>
  <si>
    <t>Pomoći za projekt ZEB4ZEN</t>
  </si>
  <si>
    <t>Kapitalne pomoći za projekt obilaznica Zvijezda</t>
  </si>
  <si>
    <t>Kapitalne pomoći iz ITU mehanizma za Stari Grad Dubovac</t>
  </si>
  <si>
    <t>Pomoći za projekt CITY WALK 2.0</t>
  </si>
  <si>
    <t>Pomoći za projekt INFIRE</t>
  </si>
  <si>
    <t>Pomoći za projekt GIFTSNET</t>
  </si>
  <si>
    <t>Pomoći za projekt Horizon iDriving</t>
  </si>
  <si>
    <t>P0090</t>
  </si>
  <si>
    <t>P0092</t>
  </si>
  <si>
    <t xml:space="preserve">Primljeni zajmovi za OŠ Luščić </t>
  </si>
  <si>
    <t>Primljeni zajmovi za osnovne škole</t>
  </si>
  <si>
    <t>Primljeni zajmovi za projekte iz ITU mehanizma</t>
  </si>
  <si>
    <t>Primljeni zajmovi za uređenje trga, Kurelčeve i obilaznica Zvijezda</t>
  </si>
  <si>
    <t>Primljkeni zajmovi DV Hrnetić</t>
  </si>
  <si>
    <t>REB I 2025.</t>
  </si>
  <si>
    <t>P0010-1</t>
  </si>
  <si>
    <t>Prihodi od zakupa i iznajmljivanja imovine MO/GČ</t>
  </si>
  <si>
    <t>P0026-1</t>
  </si>
  <si>
    <t>Naknada za eksploataciju min. sirovina - namjenski dio</t>
  </si>
  <si>
    <t>P0031-2</t>
  </si>
  <si>
    <t>Tekuća pomoći iz KŽ za lokalne izbore</t>
  </si>
  <si>
    <t>Pomoći iz Min. turizma i sporta</t>
  </si>
  <si>
    <t>P0035, P0035-2</t>
  </si>
  <si>
    <t>Pomoći za prilagodbu klimatskim promj.</t>
  </si>
  <si>
    <t>P0046-3</t>
  </si>
  <si>
    <t>Pomoći za Crnu promenadu</t>
  </si>
  <si>
    <t>Pomoći za klimatske promjene</t>
  </si>
  <si>
    <t>P0037-1</t>
  </si>
  <si>
    <t>P0037-2</t>
  </si>
  <si>
    <t>P0037-3</t>
  </si>
  <si>
    <t>P0037-4</t>
  </si>
  <si>
    <t>P0059-3</t>
  </si>
  <si>
    <t>Pomoći EU za projekt "Zajedno u igri, zajedno u suradnji"</t>
  </si>
  <si>
    <t>P0067-1</t>
  </si>
  <si>
    <t>Kapitalne pomoći za Branič kulu</t>
  </si>
  <si>
    <t>P0067-2</t>
  </si>
  <si>
    <t>Kap. pomoći za Trg, Draškovićevu, Kurelčevu i Put D.T.</t>
  </si>
  <si>
    <t>P0069-1</t>
  </si>
  <si>
    <t>P0069-2</t>
  </si>
  <si>
    <t>Uređenje Kurelčeve</t>
  </si>
  <si>
    <t>P0069-3</t>
  </si>
  <si>
    <t>P0069-4</t>
  </si>
  <si>
    <t>Prometnica Zagrad Gaj</t>
  </si>
  <si>
    <t>P0089-1</t>
  </si>
  <si>
    <t>Primici od povrata depozita i jamčevnih pologa</t>
  </si>
  <si>
    <t>P0032-2</t>
  </si>
  <si>
    <t>Pomoći iz Min. demograf. i useljeništva</t>
  </si>
  <si>
    <t>P0070-5</t>
  </si>
  <si>
    <t>P0070-6</t>
  </si>
  <si>
    <t>Horizon iDriving</t>
  </si>
  <si>
    <t>P0074-1</t>
  </si>
  <si>
    <t>Donacije od Nacionalne zaklade za razvoj civilnog društva</t>
  </si>
  <si>
    <t>p0074-2</t>
  </si>
  <si>
    <t>Donacije za projekt SINERGY</t>
  </si>
  <si>
    <t>Prihodi od prodaje zemljišta u zoni G. Mekušje</t>
  </si>
  <si>
    <t>P0084-2</t>
  </si>
  <si>
    <t>P0084-3</t>
  </si>
  <si>
    <t>Primljeni zajmovi za energ. obnovu Sokolskog doma</t>
  </si>
  <si>
    <t>P0084-4</t>
  </si>
  <si>
    <t>P0084-5</t>
  </si>
  <si>
    <t>P0084-6</t>
  </si>
  <si>
    <t>P0084-7</t>
  </si>
  <si>
    <t>P0084-8</t>
  </si>
  <si>
    <t>Primljeni zajmovi za komunalnu infrastrukturu novi</t>
  </si>
  <si>
    <t>Primljeni zajmovi za projekt sanacija pothodnika</t>
  </si>
  <si>
    <t>Primljeni zajmovi za DV Luščić novi</t>
  </si>
  <si>
    <t>Primljeni zajmovi za DV Hrnetić</t>
  </si>
  <si>
    <t>Primljeni kratkoročni zajam</t>
  </si>
  <si>
    <t>Primljeni zajmovi za projekt Karlovac II HBOR</t>
  </si>
  <si>
    <t>Primljeni zajmovi za komunalnu infrastrukturu PBZ</t>
  </si>
  <si>
    <t>Primljeni zajmovi za sportsku infrastrukturu PBZ</t>
  </si>
  <si>
    <t>Primljeni zajmovi za uređenje trga, Kurelčeve i obilaznice Zvijezda</t>
  </si>
  <si>
    <t>Primljeni zajmoovi za uređenje trga, Kurelčeve i obilaznice Zvijezda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</si>
</sst>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3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3" fontId="1" fillId="5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3" fontId="1" fillId="3" borderId="3" xfId="0" applyNumberFormat="1" applyFont="1" applyFill="1" applyBorder="1"/>
    <xf numFmtId="3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0" fillId="0" borderId="4" xfId="0" applyNumberFormat="1" applyBorder="1" applyAlignment="1">
      <alignment vertical="center"/>
    </xf>
    <xf numFmtId="3" fontId="1" fillId="2" borderId="8" xfId="0" applyNumberFormat="1" applyFont="1" applyFill="1" applyBorder="1"/>
    <xf numFmtId="0" fontId="1" fillId="5" borderId="10" xfId="0" applyFont="1" applyFill="1" applyBorder="1"/>
    <xf numFmtId="0" fontId="0" fillId="0" borderId="10" xfId="0" applyBorder="1"/>
    <xf numFmtId="0" fontId="3" fillId="0" borderId="1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3" fontId="3" fillId="0" borderId="1" xfId="0" applyNumberFormat="1" applyFont="1" applyBorder="1"/>
    <xf numFmtId="4" fontId="1" fillId="5" borderId="1" xfId="0" applyNumberFormat="1" applyFont="1" applyFill="1" applyBorder="1" applyAlignment="1">
      <alignment wrapText="1"/>
    </xf>
    <xf numFmtId="4" fontId="0" fillId="0" borderId="0" xfId="0" applyNumberFormat="1" applyAlignment="1">
      <alignment wrapText="1"/>
    </xf>
    <xf numFmtId="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4" fontId="1" fillId="5" borderId="1" xfId="0" applyNumberFormat="1" applyFont="1" applyFill="1" applyBorder="1" applyAlignment="1">
      <alignment vertical="center" wrapText="1"/>
    </xf>
    <xf numFmtId="4" fontId="0" fillId="4" borderId="3" xfId="0" applyNumberFormat="1" applyFill="1" applyBorder="1" applyAlignment="1">
      <alignment wrapText="1"/>
    </xf>
    <xf numFmtId="4" fontId="1" fillId="5" borderId="7" xfId="0" applyNumberFormat="1" applyFont="1" applyFill="1" applyBorder="1" applyAlignment="1">
      <alignment horizontal="right"/>
    </xf>
    <xf numFmtId="4" fontId="1" fillId="3" borderId="3" xfId="0" applyNumberFormat="1" applyFont="1" applyFill="1" applyBorder="1" applyAlignment="1">
      <alignment horizontal="right"/>
    </xf>
    <xf numFmtId="3" fontId="0" fillId="0" borderId="4" xfId="0" applyNumberFormat="1" applyBorder="1" applyAlignment="1">
      <alignment horizontal="center" vertical="center" wrapText="1"/>
    </xf>
    <xf numFmtId="3" fontId="1" fillId="6" borderId="1" xfId="0" applyNumberFormat="1" applyFont="1" applyFill="1" applyBorder="1"/>
    <xf numFmtId="0" fontId="0" fillId="6" borderId="10" xfId="0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wrapText="1"/>
    </xf>
    <xf numFmtId="3" fontId="0" fillId="6" borderId="1" xfId="0" applyNumberFormat="1" applyFill="1" applyBorder="1"/>
    <xf numFmtId="4" fontId="0" fillId="6" borderId="1" xfId="0" applyNumberFormat="1" applyFill="1" applyBorder="1" applyAlignment="1">
      <alignment wrapText="1"/>
    </xf>
    <xf numFmtId="3" fontId="3" fillId="6" borderId="1" xfId="0" applyNumberFormat="1" applyFont="1" applyFill="1" applyBorder="1" applyAlignment="1">
      <alignment wrapText="1"/>
    </xf>
    <xf numFmtId="3" fontId="0" fillId="6" borderId="1" xfId="0" applyNumberFormat="1" applyFill="1" applyBorder="1" applyAlignment="1">
      <alignment wrapText="1"/>
    </xf>
    <xf numFmtId="0" fontId="0" fillId="0" borderId="0" xfId="0" applyAlignment="1">
      <alignment horizontal="center" wrapText="1"/>
    </xf>
    <xf numFmtId="4" fontId="0" fillId="0" borderId="1" xfId="0" applyNumberFormat="1" applyBorder="1"/>
    <xf numFmtId="164" fontId="0" fillId="0" borderId="1" xfId="0" applyNumberFormat="1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8" xfId="0" applyBorder="1" applyAlignment="1">
      <alignment wrapText="1"/>
    </xf>
    <xf numFmtId="3" fontId="0" fillId="0" borderId="18" xfId="0" applyNumberFormat="1" applyBorder="1"/>
    <xf numFmtId="3" fontId="1" fillId="5" borderId="1" xfId="0" applyNumberFormat="1" applyFont="1" applyFill="1" applyBorder="1" applyAlignment="1">
      <alignment wrapText="1"/>
    </xf>
    <xf numFmtId="3" fontId="1" fillId="5" borderId="1" xfId="0" applyNumberFormat="1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wrapText="1"/>
    </xf>
    <xf numFmtId="3" fontId="1" fillId="5" borderId="20" xfId="0" applyNumberFormat="1" applyFont="1" applyFill="1" applyBorder="1"/>
    <xf numFmtId="3" fontId="1" fillId="5" borderId="7" xfId="0" applyNumberFormat="1" applyFont="1" applyFill="1" applyBorder="1" applyAlignment="1">
      <alignment horizontal="right"/>
    </xf>
    <xf numFmtId="3" fontId="1" fillId="5" borderId="17" xfId="0" applyNumberFormat="1" applyFont="1" applyFill="1" applyBorder="1"/>
    <xf numFmtId="3" fontId="1" fillId="4" borderId="17" xfId="0" applyNumberFormat="1" applyFont="1" applyFill="1" applyBorder="1"/>
    <xf numFmtId="3" fontId="1" fillId="3" borderId="21" xfId="0" applyNumberFormat="1" applyFont="1" applyFill="1" applyBorder="1"/>
    <xf numFmtId="3" fontId="1" fillId="3" borderId="19" xfId="0" applyNumberFormat="1" applyFont="1" applyFill="1" applyBorder="1"/>
    <xf numFmtId="3" fontId="1" fillId="4" borderId="20" xfId="0" applyNumberFormat="1" applyFont="1" applyFill="1" applyBorder="1"/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3" fontId="1" fillId="4" borderId="6" xfId="0" applyNumberFormat="1" applyFont="1" applyFill="1" applyBorder="1"/>
    <xf numFmtId="4" fontId="1" fillId="2" borderId="8" xfId="0" applyNumberFormat="1" applyFont="1" applyFill="1" applyBorder="1"/>
    <xf numFmtId="4" fontId="1" fillId="5" borderId="1" xfId="0" applyNumberFormat="1" applyFont="1" applyFill="1" applyBorder="1"/>
    <xf numFmtId="3" fontId="0" fillId="6" borderId="0" xfId="0" applyNumberFormat="1" applyFill="1" applyAlignment="1">
      <alignment wrapText="1"/>
    </xf>
    <xf numFmtId="3" fontId="1" fillId="6" borderId="0" xfId="0" applyNumberFormat="1" applyFont="1" applyFill="1" applyAlignment="1">
      <alignment wrapText="1"/>
    </xf>
    <xf numFmtId="3" fontId="0" fillId="6" borderId="18" xfId="0" applyNumberFormat="1" applyFill="1" applyBorder="1"/>
    <xf numFmtId="0" fontId="0" fillId="6" borderId="22" xfId="0" applyFill="1" applyBorder="1"/>
    <xf numFmtId="0" fontId="0" fillId="0" borderId="23" xfId="0" applyBorder="1"/>
    <xf numFmtId="0" fontId="0" fillId="0" borderId="23" xfId="0" applyBorder="1" applyAlignment="1">
      <alignment wrapText="1"/>
    </xf>
    <xf numFmtId="0" fontId="0" fillId="6" borderId="23" xfId="0" applyFill="1" applyBorder="1"/>
    <xf numFmtId="0" fontId="1" fillId="6" borderId="23" xfId="0" applyFont="1" applyFill="1" applyBorder="1" applyAlignment="1">
      <alignment wrapText="1"/>
    </xf>
    <xf numFmtId="0" fontId="0" fillId="6" borderId="23" xfId="0" applyFill="1" applyBorder="1" applyAlignment="1">
      <alignment wrapText="1"/>
    </xf>
    <xf numFmtId="0" fontId="0" fillId="6" borderId="12" xfId="0" applyFill="1" applyBorder="1"/>
    <xf numFmtId="0" fontId="0" fillId="0" borderId="12" xfId="0" applyBorder="1"/>
    <xf numFmtId="0" fontId="0" fillId="0" borderId="24" xfId="0" applyBorder="1"/>
    <xf numFmtId="3" fontId="1" fillId="3" borderId="17" xfId="0" applyNumberFormat="1" applyFont="1" applyFill="1" applyBorder="1"/>
    <xf numFmtId="3" fontId="1" fillId="5" borderId="9" xfId="0" applyNumberFormat="1" applyFont="1" applyFill="1" applyBorder="1"/>
    <xf numFmtId="3" fontId="1" fillId="3" borderId="9" xfId="0" applyNumberFormat="1" applyFont="1" applyFill="1" applyBorder="1"/>
    <xf numFmtId="3" fontId="1" fillId="4" borderId="9" xfId="0" applyNumberFormat="1" applyFont="1" applyFill="1" applyBorder="1"/>
    <xf numFmtId="3" fontId="1" fillId="2" borderId="25" xfId="0" applyNumberFormat="1" applyFont="1" applyFill="1" applyBorder="1"/>
    <xf numFmtId="3" fontId="1" fillId="6" borderId="26" xfId="0" applyNumberFormat="1" applyFont="1" applyFill="1" applyBorder="1"/>
    <xf numFmtId="3" fontId="0" fillId="6" borderId="12" xfId="0" applyNumberFormat="1" applyFill="1" applyBorder="1" applyAlignment="1">
      <alignment wrapText="1"/>
    </xf>
    <xf numFmtId="0" fontId="0" fillId="0" borderId="11" xfId="0" applyBorder="1"/>
    <xf numFmtId="0" fontId="0" fillId="0" borderId="13" xfId="0" applyBorder="1" applyAlignment="1">
      <alignment wrapText="1"/>
    </xf>
    <xf numFmtId="3" fontId="0" fillId="4" borderId="3" xfId="0" applyNumberFormat="1" applyFill="1" applyBorder="1"/>
    <xf numFmtId="0" fontId="0" fillId="0" borderId="1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3" fontId="2" fillId="0" borderId="4" xfId="0" applyNumberFormat="1" applyFont="1" applyBorder="1" applyAlignment="1">
      <alignment horizontal="center" vertical="center"/>
    </xf>
    <xf numFmtId="3" fontId="1" fillId="2" borderId="9" xfId="0" applyNumberFormat="1" applyFont="1" applyFill="1" applyBorder="1"/>
    <xf numFmtId="3" fontId="1" fillId="5" borderId="28" xfId="0" applyNumberFormat="1" applyFont="1" applyFill="1" applyBorder="1"/>
    <xf numFmtId="3" fontId="0" fillId="0" borderId="28" xfId="0" applyNumberFormat="1" applyBorder="1"/>
    <xf numFmtId="3" fontId="1" fillId="5" borderId="28" xfId="0" applyNumberFormat="1" applyFont="1" applyFill="1" applyBorder="1" applyAlignment="1">
      <alignment wrapText="1"/>
    </xf>
    <xf numFmtId="3" fontId="3" fillId="0" borderId="28" xfId="0" applyNumberFormat="1" applyFont="1" applyBorder="1"/>
    <xf numFmtId="4" fontId="0" fillId="6" borderId="28" xfId="0" applyNumberFormat="1" applyFill="1" applyBorder="1" applyAlignment="1">
      <alignment wrapText="1"/>
    </xf>
    <xf numFmtId="3" fontId="1" fillId="5" borderId="28" xfId="0" applyNumberFormat="1" applyFont="1" applyFill="1" applyBorder="1" applyAlignment="1">
      <alignment vertical="center" wrapText="1"/>
    </xf>
    <xf numFmtId="4" fontId="1" fillId="5" borderId="28" xfId="0" applyNumberFormat="1" applyFont="1" applyFill="1" applyBorder="1" applyAlignment="1">
      <alignment wrapText="1"/>
    </xf>
    <xf numFmtId="3" fontId="1" fillId="5" borderId="29" xfId="0" applyNumberFormat="1" applyFont="1" applyFill="1" applyBorder="1" applyAlignment="1">
      <alignment horizontal="right"/>
    </xf>
    <xf numFmtId="3" fontId="0" fillId="4" borderId="4" xfId="0" applyNumberFormat="1" applyFill="1" applyBorder="1"/>
    <xf numFmtId="3" fontId="1" fillId="3" borderId="4" xfId="0" applyNumberFormat="1" applyFont="1" applyFill="1" applyBorder="1"/>
    <xf numFmtId="0" fontId="1" fillId="6" borderId="11" xfId="0" applyFont="1" applyFill="1" applyBorder="1"/>
    <xf numFmtId="0" fontId="1" fillId="6" borderId="12" xfId="0" applyFont="1" applyFill="1" applyBorder="1"/>
    <xf numFmtId="0" fontId="1" fillId="6" borderId="13" xfId="0" applyFont="1" applyFill="1" applyBorder="1"/>
    <xf numFmtId="4" fontId="1" fillId="6" borderId="1" xfId="0" applyNumberFormat="1" applyFont="1" applyFill="1" applyBorder="1"/>
    <xf numFmtId="3" fontId="1" fillId="6" borderId="28" xfId="0" applyNumberFormat="1" applyFont="1" applyFill="1" applyBorder="1"/>
    <xf numFmtId="3" fontId="1" fillId="6" borderId="1" xfId="0" applyNumberFormat="1" applyFont="1" applyFill="1" applyBorder="1" applyAlignment="1">
      <alignment wrapText="1"/>
    </xf>
    <xf numFmtId="3" fontId="1" fillId="6" borderId="28" xfId="0" applyNumberFormat="1" applyFont="1" applyFill="1" applyBorder="1" applyAlignment="1">
      <alignment wrapText="1"/>
    </xf>
    <xf numFmtId="0" fontId="0" fillId="6" borderId="0" xfId="0" applyFill="1"/>
    <xf numFmtId="0" fontId="0" fillId="6" borderId="1" xfId="0" applyFill="1" applyBorder="1"/>
    <xf numFmtId="0" fontId="0" fillId="6" borderId="13" xfId="0" applyFill="1" applyBorder="1"/>
    <xf numFmtId="0" fontId="1" fillId="5" borderId="11" xfId="0" applyFont="1" applyFill="1" applyBorder="1"/>
    <xf numFmtId="0" fontId="1" fillId="5" borderId="12" xfId="0" applyFont="1" applyFill="1" applyBorder="1"/>
    <xf numFmtId="0" fontId="1" fillId="5" borderId="13" xfId="0" applyFont="1" applyFill="1" applyBorder="1"/>
    <xf numFmtId="0" fontId="1" fillId="5" borderId="1" xfId="0" applyFont="1" applyFill="1" applyBorder="1"/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3" borderId="17" xfId="0" applyFont="1" applyFill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5" borderId="17" xfId="0" applyFont="1" applyFill="1" applyBorder="1" applyAlignment="1">
      <alignment horizontal="left"/>
    </xf>
    <xf numFmtId="0" fontId="1" fillId="4" borderId="17" xfId="0" applyFont="1" applyFill="1" applyBorder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C564E-8545-4C47-ADAE-F32DB591B8A9}">
  <dimension ref="A1:S160"/>
  <sheetViews>
    <sheetView topLeftCell="A119" zoomScaleNormal="100" workbookViewId="0">
      <selection activeCell="E164" sqref="E164"/>
    </sheetView>
  </sheetViews>
  <sheetFormatPr defaultRowHeight="14.4" x14ac:dyDescent="0.3"/>
  <cols>
    <col min="1" max="1" width="9.33203125" customWidth="1"/>
    <col min="2" max="2" width="4.5546875" style="2" bestFit="1" customWidth="1"/>
    <col min="3" max="3" width="46.44140625" bestFit="1" customWidth="1"/>
    <col min="4" max="4" width="11.5546875" style="3" bestFit="1" customWidth="1"/>
    <col min="5" max="6" width="11.33203125" style="3" bestFit="1" customWidth="1"/>
    <col min="7" max="8" width="10.109375" style="3" bestFit="1" customWidth="1"/>
    <col min="9" max="9" width="10.44140625" style="3" bestFit="1" customWidth="1"/>
    <col min="10" max="11" width="10.109375" style="3" bestFit="1" customWidth="1"/>
    <col min="12" max="12" width="10.44140625" style="3" bestFit="1" customWidth="1"/>
    <col min="13" max="13" width="10.33203125" style="3" bestFit="1" customWidth="1"/>
    <col min="14" max="14" width="11.33203125" style="3" customWidth="1"/>
    <col min="15" max="15" width="8.6640625" style="3" customWidth="1"/>
    <col min="16" max="16" width="8.44140625" style="3" bestFit="1" customWidth="1"/>
    <col min="17" max="17" width="13.33203125" style="3" customWidth="1"/>
    <col min="18" max="18" width="12.6640625" hidden="1" customWidth="1"/>
    <col min="19" max="19" width="12.6640625" customWidth="1"/>
  </cols>
  <sheetData>
    <row r="1" spans="1:18" x14ac:dyDescent="0.3">
      <c r="A1" s="1"/>
    </row>
    <row r="3" spans="1:18" x14ac:dyDescent="0.3">
      <c r="A3" s="1" t="s">
        <v>290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 t="s">
        <v>0</v>
      </c>
    </row>
    <row r="4" spans="1:18" ht="21.75" customHeight="1" thickBot="1" x14ac:dyDescent="0.35">
      <c r="A4" s="1"/>
      <c r="G4" s="16"/>
      <c r="H4" s="17"/>
      <c r="I4" s="17"/>
      <c r="J4" s="17"/>
      <c r="K4" s="17"/>
      <c r="L4" s="17"/>
      <c r="M4" s="16"/>
      <c r="N4" s="17"/>
      <c r="O4" s="18"/>
      <c r="P4" s="18"/>
      <c r="Q4" s="18"/>
    </row>
    <row r="5" spans="1:18" ht="58.2" thickBot="1" x14ac:dyDescent="0.35">
      <c r="A5" s="19" t="s">
        <v>1</v>
      </c>
      <c r="B5" s="20"/>
      <c r="C5" s="21"/>
      <c r="D5" s="22" t="s">
        <v>153</v>
      </c>
      <c r="E5" s="22" t="s">
        <v>187</v>
      </c>
      <c r="F5" s="22" t="s">
        <v>291</v>
      </c>
      <c r="G5" s="23" t="s">
        <v>2</v>
      </c>
      <c r="H5" s="24" t="s">
        <v>3</v>
      </c>
      <c r="I5" s="24" t="s">
        <v>284</v>
      </c>
      <c r="J5" s="23" t="s">
        <v>139</v>
      </c>
      <c r="K5" s="23" t="s">
        <v>285</v>
      </c>
      <c r="L5" s="23" t="s">
        <v>4</v>
      </c>
      <c r="M5" s="23" t="s">
        <v>5</v>
      </c>
      <c r="N5" s="23" t="s">
        <v>6</v>
      </c>
      <c r="O5" s="23" t="s">
        <v>132</v>
      </c>
      <c r="P5" s="23" t="s">
        <v>156</v>
      </c>
      <c r="Q5" s="25" t="s">
        <v>169</v>
      </c>
    </row>
    <row r="6" spans="1:18" s="1" customFormat="1" x14ac:dyDescent="0.3">
      <c r="A6" s="126" t="s">
        <v>7</v>
      </c>
      <c r="B6" s="127"/>
      <c r="C6" s="128"/>
      <c r="D6" s="26">
        <f t="shared" ref="D6:P6" si="0">SUM(D7+D33+D35+D37+D39+D41+D43+D45+D49+D53+D77+D86+D90+D93+D97+D129+D131+D134+D136+D139+D141+D143+D156)</f>
        <v>106086909</v>
      </c>
      <c r="E6" s="26">
        <f t="shared" si="0"/>
        <v>72014027</v>
      </c>
      <c r="F6" s="26">
        <f t="shared" si="0"/>
        <v>58551211</v>
      </c>
      <c r="G6" s="26">
        <f t="shared" si="0"/>
        <v>5928411</v>
      </c>
      <c r="H6" s="26">
        <f t="shared" si="0"/>
        <v>9031500</v>
      </c>
      <c r="I6" s="26">
        <f t="shared" si="0"/>
        <v>217400</v>
      </c>
      <c r="J6" s="26">
        <f t="shared" si="0"/>
        <v>53441230</v>
      </c>
      <c r="K6" s="26">
        <f t="shared" si="0"/>
        <v>12553438</v>
      </c>
      <c r="L6" s="26">
        <f t="shared" si="0"/>
        <v>1095000</v>
      </c>
      <c r="M6" s="26">
        <f t="shared" si="0"/>
        <v>3372930</v>
      </c>
      <c r="N6" s="26">
        <f t="shared" si="0"/>
        <v>20157000</v>
      </c>
      <c r="O6" s="26">
        <f t="shared" si="0"/>
        <v>110000</v>
      </c>
      <c r="P6" s="26">
        <f t="shared" si="0"/>
        <v>180000</v>
      </c>
      <c r="Q6" s="89">
        <f>SUM(G6:P6)</f>
        <v>106086909</v>
      </c>
      <c r="R6" s="68">
        <f t="shared" ref="R6:R37" si="1">D6-Q6</f>
        <v>0</v>
      </c>
    </row>
    <row r="7" spans="1:18" s="1" customFormat="1" x14ac:dyDescent="0.3">
      <c r="A7" s="119" t="s">
        <v>8</v>
      </c>
      <c r="B7" s="120"/>
      <c r="C7" s="121"/>
      <c r="D7" s="13">
        <f>SUM(D8:D32)</f>
        <v>40636400</v>
      </c>
      <c r="E7" s="13">
        <f>SUM(E8:E32)</f>
        <v>41744100</v>
      </c>
      <c r="F7" s="13">
        <f>SUM(F8:F32)</f>
        <v>42837800</v>
      </c>
      <c r="G7" s="13">
        <f t="shared" ref="G7:P7" si="2">SUM(G8:G32)</f>
        <v>4820000</v>
      </c>
      <c r="H7" s="13">
        <f t="shared" si="2"/>
        <v>9031500</v>
      </c>
      <c r="I7" s="13">
        <f t="shared" si="2"/>
        <v>217400</v>
      </c>
      <c r="J7" s="13">
        <f t="shared" si="2"/>
        <v>1856500</v>
      </c>
      <c r="K7" s="13">
        <f t="shared" si="2"/>
        <v>3481000</v>
      </c>
      <c r="L7" s="13">
        <f t="shared" si="2"/>
        <v>1000000</v>
      </c>
      <c r="M7" s="13">
        <f t="shared" si="2"/>
        <v>2890000</v>
      </c>
      <c r="N7" s="13">
        <f t="shared" si="2"/>
        <v>17150000</v>
      </c>
      <c r="O7" s="13">
        <f t="shared" si="2"/>
        <v>10000</v>
      </c>
      <c r="P7" s="13">
        <f t="shared" si="2"/>
        <v>180000</v>
      </c>
      <c r="Q7" s="13">
        <f t="shared" ref="Q7:Q68" si="3">SUM(G7:P7)</f>
        <v>40636400</v>
      </c>
      <c r="R7" s="68">
        <f t="shared" si="1"/>
        <v>0</v>
      </c>
    </row>
    <row r="8" spans="1:18" s="9" customFormat="1" x14ac:dyDescent="0.3">
      <c r="A8" s="28" t="s">
        <v>9</v>
      </c>
      <c r="B8" s="11">
        <v>611</v>
      </c>
      <c r="C8" s="6" t="s">
        <v>272</v>
      </c>
      <c r="D8" s="5">
        <v>36000000</v>
      </c>
      <c r="E8" s="5">
        <v>37000000</v>
      </c>
      <c r="F8" s="7">
        <v>38000000</v>
      </c>
      <c r="G8" s="5">
        <v>4800000</v>
      </c>
      <c r="H8" s="5">
        <v>6950000</v>
      </c>
      <c r="I8" s="5">
        <v>80000</v>
      </c>
      <c r="J8" s="5">
        <v>1850000</v>
      </c>
      <c r="K8" s="5">
        <v>2350000</v>
      </c>
      <c r="L8" s="5">
        <v>700000</v>
      </c>
      <c r="M8" s="5">
        <v>2110000</v>
      </c>
      <c r="N8" s="5">
        <v>17150000</v>
      </c>
      <c r="O8" s="5">
        <v>10000</v>
      </c>
      <c r="P8" s="5"/>
      <c r="Q8" s="43">
        <f t="shared" si="3"/>
        <v>36000000</v>
      </c>
      <c r="R8" s="8">
        <f t="shared" si="1"/>
        <v>0</v>
      </c>
    </row>
    <row r="9" spans="1:18" s="9" customFormat="1" x14ac:dyDescent="0.3">
      <c r="A9" s="28" t="s">
        <v>10</v>
      </c>
      <c r="B9" s="11">
        <v>613</v>
      </c>
      <c r="C9" s="6" t="s">
        <v>11</v>
      </c>
      <c r="D9" s="5">
        <v>1550000</v>
      </c>
      <c r="E9" s="5">
        <v>1600000</v>
      </c>
      <c r="F9" s="7">
        <v>1650000</v>
      </c>
      <c r="G9" s="7"/>
      <c r="H9" s="7">
        <v>1550000</v>
      </c>
      <c r="I9" s="7"/>
      <c r="J9" s="7"/>
      <c r="K9" s="7"/>
      <c r="L9" s="7"/>
      <c r="M9" s="7"/>
      <c r="N9" s="7"/>
      <c r="O9" s="7"/>
      <c r="P9" s="7"/>
      <c r="Q9" s="43">
        <f t="shared" si="3"/>
        <v>1550000</v>
      </c>
      <c r="R9" s="8">
        <f t="shared" si="1"/>
        <v>0</v>
      </c>
    </row>
    <row r="10" spans="1:18" s="9" customFormat="1" x14ac:dyDescent="0.3">
      <c r="A10" s="28" t="s">
        <v>134</v>
      </c>
      <c r="B10" s="11">
        <v>613</v>
      </c>
      <c r="C10" s="6" t="s">
        <v>289</v>
      </c>
      <c r="D10" s="5">
        <v>150000</v>
      </c>
      <c r="E10" s="5">
        <v>150000</v>
      </c>
      <c r="F10" s="7">
        <v>150000</v>
      </c>
      <c r="G10" s="7"/>
      <c r="H10" s="7"/>
      <c r="I10" s="7"/>
      <c r="J10" s="7"/>
      <c r="K10" s="7"/>
      <c r="L10" s="7"/>
      <c r="M10" s="7">
        <v>150000</v>
      </c>
      <c r="N10" s="7"/>
      <c r="O10" s="7"/>
      <c r="P10" s="7"/>
      <c r="Q10" s="43">
        <f t="shared" si="3"/>
        <v>150000</v>
      </c>
      <c r="R10" s="8">
        <f t="shared" si="1"/>
        <v>0</v>
      </c>
    </row>
    <row r="11" spans="1:18" s="9" customFormat="1" x14ac:dyDescent="0.3">
      <c r="A11" s="28" t="s">
        <v>14</v>
      </c>
      <c r="B11" s="11">
        <v>614</v>
      </c>
      <c r="C11" s="6" t="s">
        <v>12</v>
      </c>
      <c r="D11" s="5">
        <v>350000</v>
      </c>
      <c r="E11" s="5">
        <v>360000</v>
      </c>
      <c r="F11" s="7">
        <v>365000</v>
      </c>
      <c r="G11" s="7"/>
      <c r="H11" s="7"/>
      <c r="I11" s="7"/>
      <c r="J11" s="7"/>
      <c r="K11" s="7"/>
      <c r="L11" s="7"/>
      <c r="M11" s="7">
        <v>350000</v>
      </c>
      <c r="N11" s="7"/>
      <c r="O11" s="7"/>
      <c r="P11" s="7"/>
      <c r="Q11" s="43">
        <f t="shared" si="3"/>
        <v>350000</v>
      </c>
      <c r="R11" s="8">
        <f t="shared" si="1"/>
        <v>0</v>
      </c>
    </row>
    <row r="12" spans="1:18" s="9" customFormat="1" x14ac:dyDescent="0.3">
      <c r="A12" s="28" t="s">
        <v>16</v>
      </c>
      <c r="B12" s="11">
        <v>614</v>
      </c>
      <c r="C12" s="6" t="s">
        <v>13</v>
      </c>
      <c r="D12" s="5">
        <v>1500</v>
      </c>
      <c r="E12" s="5">
        <v>1500</v>
      </c>
      <c r="F12" s="7">
        <v>1500</v>
      </c>
      <c r="G12" s="7"/>
      <c r="H12" s="7"/>
      <c r="I12" s="7"/>
      <c r="J12" s="7"/>
      <c r="K12" s="7"/>
      <c r="L12" s="7"/>
      <c r="M12" s="7">
        <v>1500</v>
      </c>
      <c r="N12" s="7"/>
      <c r="O12" s="7"/>
      <c r="P12" s="7"/>
      <c r="Q12" s="43">
        <f t="shared" si="3"/>
        <v>1500</v>
      </c>
      <c r="R12" s="8">
        <f t="shared" si="1"/>
        <v>0</v>
      </c>
    </row>
    <row r="13" spans="1:18" s="9" customFormat="1" x14ac:dyDescent="0.3">
      <c r="A13" s="28" t="s">
        <v>17</v>
      </c>
      <c r="B13" s="11">
        <v>641</v>
      </c>
      <c r="C13" s="6" t="s">
        <v>15</v>
      </c>
      <c r="D13" s="5">
        <v>40000</v>
      </c>
      <c r="E13" s="5">
        <v>40000</v>
      </c>
      <c r="F13" s="7">
        <v>40000</v>
      </c>
      <c r="G13" s="7"/>
      <c r="H13" s="7">
        <v>40000</v>
      </c>
      <c r="I13" s="7"/>
      <c r="J13" s="7"/>
      <c r="K13" s="7"/>
      <c r="L13" s="7"/>
      <c r="M13" s="7"/>
      <c r="N13" s="7"/>
      <c r="O13" s="7"/>
      <c r="P13" s="7"/>
      <c r="Q13" s="43">
        <f t="shared" si="3"/>
        <v>40000</v>
      </c>
      <c r="R13" s="8">
        <f t="shared" si="1"/>
        <v>0</v>
      </c>
    </row>
    <row r="14" spans="1:18" s="9" customFormat="1" hidden="1" x14ac:dyDescent="0.3">
      <c r="A14" s="28" t="s">
        <v>194</v>
      </c>
      <c r="B14" s="11">
        <v>641</v>
      </c>
      <c r="C14" s="6" t="s">
        <v>269</v>
      </c>
      <c r="D14" s="5">
        <v>0</v>
      </c>
      <c r="E14" s="5">
        <v>0</v>
      </c>
      <c r="F14" s="7">
        <v>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43">
        <f t="shared" si="3"/>
        <v>0</v>
      </c>
      <c r="R14" s="8">
        <f t="shared" si="1"/>
        <v>0</v>
      </c>
    </row>
    <row r="15" spans="1:18" s="9" customFormat="1" x14ac:dyDescent="0.3">
      <c r="A15" s="28" t="s">
        <v>18</v>
      </c>
      <c r="B15" s="11">
        <v>642</v>
      </c>
      <c r="C15" s="6" t="s">
        <v>155</v>
      </c>
      <c r="D15" s="5">
        <v>915000</v>
      </c>
      <c r="E15" s="5">
        <v>920000</v>
      </c>
      <c r="F15" s="7">
        <v>925000</v>
      </c>
      <c r="G15" s="7"/>
      <c r="H15" s="7"/>
      <c r="I15" s="7"/>
      <c r="J15" s="7"/>
      <c r="K15" s="7">
        <v>795000</v>
      </c>
      <c r="L15" s="7"/>
      <c r="M15" s="7"/>
      <c r="N15" s="7"/>
      <c r="O15" s="7"/>
      <c r="P15" s="7">
        <v>120000</v>
      </c>
      <c r="Q15" s="43">
        <f t="shared" si="3"/>
        <v>915000</v>
      </c>
      <c r="R15" s="8">
        <f t="shared" si="1"/>
        <v>0</v>
      </c>
    </row>
    <row r="16" spans="1:18" s="9" customFormat="1" x14ac:dyDescent="0.3">
      <c r="A16" s="28" t="s">
        <v>20</v>
      </c>
      <c r="B16" s="11">
        <v>642</v>
      </c>
      <c r="C16" s="6" t="s">
        <v>195</v>
      </c>
      <c r="D16" s="5">
        <v>5000</v>
      </c>
      <c r="E16" s="5">
        <v>5000</v>
      </c>
      <c r="F16" s="7">
        <v>5000</v>
      </c>
      <c r="G16" s="7"/>
      <c r="H16" s="7"/>
      <c r="I16" s="7"/>
      <c r="J16" s="7"/>
      <c r="K16" s="7"/>
      <c r="L16" s="7">
        <v>5000</v>
      </c>
      <c r="M16" s="7"/>
      <c r="N16" s="7"/>
      <c r="O16" s="7"/>
      <c r="P16" s="7"/>
      <c r="Q16" s="43">
        <f t="shared" si="3"/>
        <v>5000</v>
      </c>
      <c r="R16" s="8">
        <f t="shared" si="1"/>
        <v>0</v>
      </c>
    </row>
    <row r="17" spans="1:18" s="9" customFormat="1" x14ac:dyDescent="0.3">
      <c r="A17" s="28" t="s">
        <v>22</v>
      </c>
      <c r="B17" s="11">
        <v>642</v>
      </c>
      <c r="C17" s="6" t="s">
        <v>19</v>
      </c>
      <c r="D17" s="5">
        <v>240000</v>
      </c>
      <c r="E17" s="5">
        <v>250000</v>
      </c>
      <c r="F17" s="7">
        <v>255000</v>
      </c>
      <c r="G17" s="7"/>
      <c r="H17" s="7"/>
      <c r="I17" s="7"/>
      <c r="J17" s="7"/>
      <c r="K17" s="7"/>
      <c r="L17" s="7"/>
      <c r="M17" s="7">
        <v>240000</v>
      </c>
      <c r="N17" s="7"/>
      <c r="O17" s="7"/>
      <c r="P17" s="7"/>
      <c r="Q17" s="43">
        <f t="shared" si="3"/>
        <v>240000</v>
      </c>
      <c r="R17" s="8">
        <f t="shared" si="1"/>
        <v>0</v>
      </c>
    </row>
    <row r="18" spans="1:18" s="9" customFormat="1" x14ac:dyDescent="0.3">
      <c r="A18" s="28" t="s">
        <v>24</v>
      </c>
      <c r="B18" s="11">
        <v>642</v>
      </c>
      <c r="C18" s="6" t="s">
        <v>21</v>
      </c>
      <c r="D18" s="5">
        <v>26000</v>
      </c>
      <c r="E18" s="5">
        <v>26500</v>
      </c>
      <c r="F18" s="7">
        <v>27000</v>
      </c>
      <c r="G18" s="7"/>
      <c r="H18" s="7"/>
      <c r="I18" s="7"/>
      <c r="J18" s="7"/>
      <c r="K18" s="7">
        <v>26000</v>
      </c>
      <c r="L18" s="7"/>
      <c r="M18" s="7"/>
      <c r="N18" s="7"/>
      <c r="O18" s="7"/>
      <c r="P18" s="7"/>
      <c r="Q18" s="43">
        <f t="shared" si="3"/>
        <v>26000</v>
      </c>
      <c r="R18" s="8">
        <f t="shared" si="1"/>
        <v>0</v>
      </c>
    </row>
    <row r="19" spans="1:18" s="9" customFormat="1" x14ac:dyDescent="0.3">
      <c r="A19" s="28" t="s">
        <v>26</v>
      </c>
      <c r="B19" s="11">
        <v>642</v>
      </c>
      <c r="C19" s="6" t="s">
        <v>23</v>
      </c>
      <c r="D19" s="5">
        <v>135000</v>
      </c>
      <c r="E19" s="5">
        <v>140000</v>
      </c>
      <c r="F19" s="7">
        <v>145000</v>
      </c>
      <c r="G19" s="7"/>
      <c r="H19" s="7"/>
      <c r="I19" s="7"/>
      <c r="J19" s="7"/>
      <c r="K19" s="7"/>
      <c r="L19" s="7">
        <v>135000</v>
      </c>
      <c r="M19" s="7"/>
      <c r="N19" s="7"/>
      <c r="O19" s="7"/>
      <c r="P19" s="7"/>
      <c r="Q19" s="43">
        <f t="shared" si="3"/>
        <v>135000</v>
      </c>
      <c r="R19" s="8">
        <f t="shared" si="1"/>
        <v>0</v>
      </c>
    </row>
    <row r="20" spans="1:18" s="9" customFormat="1" x14ac:dyDescent="0.3">
      <c r="A20" s="28" t="s">
        <v>27</v>
      </c>
      <c r="B20" s="11">
        <v>642</v>
      </c>
      <c r="C20" s="6" t="s">
        <v>25</v>
      </c>
      <c r="D20" s="5">
        <v>160000</v>
      </c>
      <c r="E20" s="5">
        <v>163000</v>
      </c>
      <c r="F20" s="7">
        <v>165000</v>
      </c>
      <c r="G20" s="7"/>
      <c r="H20" s="7"/>
      <c r="I20" s="7"/>
      <c r="J20" s="7"/>
      <c r="K20" s="7"/>
      <c r="L20" s="7">
        <v>160000</v>
      </c>
      <c r="M20" s="7"/>
      <c r="N20" s="7"/>
      <c r="O20" s="7"/>
      <c r="P20" s="7"/>
      <c r="Q20" s="43">
        <f t="shared" si="3"/>
        <v>160000</v>
      </c>
      <c r="R20" s="8">
        <f t="shared" si="1"/>
        <v>0</v>
      </c>
    </row>
    <row r="21" spans="1:18" s="9" customFormat="1" x14ac:dyDescent="0.3">
      <c r="A21" s="28" t="s">
        <v>29</v>
      </c>
      <c r="B21" s="11">
        <v>642</v>
      </c>
      <c r="C21" s="6" t="s">
        <v>268</v>
      </c>
      <c r="D21" s="5">
        <v>30000</v>
      </c>
      <c r="E21" s="5">
        <v>33000</v>
      </c>
      <c r="F21" s="7">
        <v>35000</v>
      </c>
      <c r="G21" s="7"/>
      <c r="H21" s="7"/>
      <c r="I21" s="7"/>
      <c r="J21" s="7">
        <v>6500</v>
      </c>
      <c r="K21" s="7"/>
      <c r="L21" s="7"/>
      <c r="M21" s="7">
        <v>23500</v>
      </c>
      <c r="N21" s="7"/>
      <c r="O21" s="7"/>
      <c r="P21" s="7"/>
      <c r="Q21" s="43">
        <f t="shared" si="3"/>
        <v>30000</v>
      </c>
      <c r="R21" s="8">
        <f t="shared" si="1"/>
        <v>0</v>
      </c>
    </row>
    <row r="22" spans="1:18" s="9" customFormat="1" ht="28.5" customHeight="1" x14ac:dyDescent="0.3">
      <c r="A22" s="28" t="s">
        <v>31</v>
      </c>
      <c r="B22" s="11">
        <v>642</v>
      </c>
      <c r="C22" s="6" t="s">
        <v>28</v>
      </c>
      <c r="D22" s="5">
        <v>245000</v>
      </c>
      <c r="E22" s="5">
        <v>248000</v>
      </c>
      <c r="F22" s="7">
        <v>250000</v>
      </c>
      <c r="G22" s="7"/>
      <c r="H22" s="7"/>
      <c r="I22" s="7"/>
      <c r="J22" s="7"/>
      <c r="K22" s="7">
        <v>245000</v>
      </c>
      <c r="L22" s="7"/>
      <c r="M22" s="7"/>
      <c r="N22" s="7"/>
      <c r="O22" s="7"/>
      <c r="P22" s="7"/>
      <c r="Q22" s="43">
        <f t="shared" si="3"/>
        <v>245000</v>
      </c>
      <c r="R22" s="8">
        <f t="shared" si="1"/>
        <v>0</v>
      </c>
    </row>
    <row r="23" spans="1:18" s="9" customFormat="1" ht="28.5" customHeight="1" x14ac:dyDescent="0.3">
      <c r="A23" s="28" t="s">
        <v>33</v>
      </c>
      <c r="B23" s="11">
        <v>651</v>
      </c>
      <c r="C23" s="6" t="s">
        <v>30</v>
      </c>
      <c r="D23" s="5">
        <v>100000</v>
      </c>
      <c r="E23" s="5">
        <v>103000</v>
      </c>
      <c r="F23" s="7">
        <v>105000</v>
      </c>
      <c r="G23" s="7"/>
      <c r="H23" s="7"/>
      <c r="I23" s="7">
        <v>100000</v>
      </c>
      <c r="J23" s="7"/>
      <c r="K23" s="7"/>
      <c r="L23" s="7"/>
      <c r="M23" s="7"/>
      <c r="N23" s="7"/>
      <c r="O23" s="7"/>
      <c r="P23" s="7"/>
      <c r="Q23" s="43">
        <f t="shared" si="3"/>
        <v>100000</v>
      </c>
      <c r="R23" s="8">
        <f t="shared" si="1"/>
        <v>0</v>
      </c>
    </row>
    <row r="24" spans="1:18" s="9" customFormat="1" ht="28.5" customHeight="1" x14ac:dyDescent="0.3">
      <c r="A24" s="28" t="s">
        <v>35</v>
      </c>
      <c r="B24" s="11">
        <v>651</v>
      </c>
      <c r="C24" s="6" t="s">
        <v>32</v>
      </c>
      <c r="D24" s="5">
        <v>15000</v>
      </c>
      <c r="E24" s="5">
        <v>15500</v>
      </c>
      <c r="F24" s="7">
        <v>16000</v>
      </c>
      <c r="G24" s="7"/>
      <c r="H24" s="7"/>
      <c r="I24" s="7">
        <v>15000</v>
      </c>
      <c r="J24" s="7"/>
      <c r="K24" s="7"/>
      <c r="L24" s="7"/>
      <c r="M24" s="7"/>
      <c r="N24" s="7"/>
      <c r="O24" s="7"/>
      <c r="P24" s="7"/>
      <c r="Q24" s="43">
        <f t="shared" si="3"/>
        <v>15000</v>
      </c>
      <c r="R24" s="8">
        <f t="shared" si="1"/>
        <v>0</v>
      </c>
    </row>
    <row r="25" spans="1:18" s="9" customFormat="1" ht="15.75" customHeight="1" x14ac:dyDescent="0.3">
      <c r="A25" s="28" t="s">
        <v>37</v>
      </c>
      <c r="B25" s="11">
        <v>651</v>
      </c>
      <c r="C25" s="6" t="s">
        <v>34</v>
      </c>
      <c r="D25" s="5">
        <v>15000</v>
      </c>
      <c r="E25" s="5">
        <v>15500</v>
      </c>
      <c r="F25" s="7">
        <v>16000</v>
      </c>
      <c r="G25" s="7"/>
      <c r="H25" s="7"/>
      <c r="I25" s="7"/>
      <c r="J25" s="7"/>
      <c r="K25" s="7"/>
      <c r="L25" s="7"/>
      <c r="M25" s="7">
        <v>15000</v>
      </c>
      <c r="N25" s="7"/>
      <c r="O25" s="7"/>
      <c r="P25" s="7"/>
      <c r="Q25" s="43">
        <f t="shared" si="3"/>
        <v>15000</v>
      </c>
      <c r="R25" s="8">
        <f t="shared" si="1"/>
        <v>0</v>
      </c>
    </row>
    <row r="26" spans="1:18" s="9" customFormat="1" ht="28.5" customHeight="1" x14ac:dyDescent="0.3">
      <c r="A26" s="28" t="s">
        <v>39</v>
      </c>
      <c r="B26" s="11">
        <v>652</v>
      </c>
      <c r="C26" s="6" t="s">
        <v>172</v>
      </c>
      <c r="D26" s="5">
        <v>22400</v>
      </c>
      <c r="E26" s="5">
        <v>21600</v>
      </c>
      <c r="F26" s="7">
        <v>20800</v>
      </c>
      <c r="G26" s="7"/>
      <c r="H26" s="7"/>
      <c r="I26" s="7">
        <v>22400</v>
      </c>
      <c r="J26" s="7"/>
      <c r="K26" s="7"/>
      <c r="L26" s="7"/>
      <c r="M26" s="7"/>
      <c r="N26" s="7"/>
      <c r="O26" s="7"/>
      <c r="P26" s="7"/>
      <c r="Q26" s="43">
        <f t="shared" si="3"/>
        <v>22400</v>
      </c>
      <c r="R26" s="8">
        <f t="shared" si="1"/>
        <v>0</v>
      </c>
    </row>
    <row r="27" spans="1:18" s="9" customFormat="1" ht="33" customHeight="1" x14ac:dyDescent="0.3">
      <c r="A27" s="28" t="s">
        <v>41</v>
      </c>
      <c r="B27" s="11">
        <v>652</v>
      </c>
      <c r="C27" s="6" t="s">
        <v>36</v>
      </c>
      <c r="D27" s="5">
        <v>20000</v>
      </c>
      <c r="E27" s="5">
        <v>20000</v>
      </c>
      <c r="F27" s="7">
        <v>20000</v>
      </c>
      <c r="G27" s="7">
        <v>20000</v>
      </c>
      <c r="H27" s="7"/>
      <c r="I27" s="7"/>
      <c r="J27" s="7"/>
      <c r="K27" s="7"/>
      <c r="L27" s="7"/>
      <c r="M27" s="7"/>
      <c r="N27" s="7"/>
      <c r="O27" s="7"/>
      <c r="P27" s="7"/>
      <c r="Q27" s="43">
        <f t="shared" si="3"/>
        <v>20000</v>
      </c>
      <c r="R27" s="8">
        <f t="shared" si="1"/>
        <v>0</v>
      </c>
    </row>
    <row r="28" spans="1:18" s="9" customFormat="1" ht="21.75" customHeight="1" x14ac:dyDescent="0.3">
      <c r="A28" s="28" t="s">
        <v>44</v>
      </c>
      <c r="B28" s="11">
        <v>661</v>
      </c>
      <c r="C28" s="6" t="s">
        <v>154</v>
      </c>
      <c r="D28" s="5">
        <v>60000</v>
      </c>
      <c r="E28" s="5">
        <v>65000</v>
      </c>
      <c r="F28" s="7">
        <v>70000</v>
      </c>
      <c r="G28" s="7"/>
      <c r="H28" s="7"/>
      <c r="I28" s="7"/>
      <c r="J28" s="7"/>
      <c r="K28" s="7"/>
      <c r="L28" s="7"/>
      <c r="M28" s="7"/>
      <c r="N28" s="7"/>
      <c r="O28" s="7"/>
      <c r="P28" s="7">
        <v>60000</v>
      </c>
      <c r="Q28" s="43">
        <f t="shared" si="3"/>
        <v>60000</v>
      </c>
      <c r="R28" s="8">
        <f t="shared" si="1"/>
        <v>0</v>
      </c>
    </row>
    <row r="29" spans="1:18" s="9" customFormat="1" ht="33" customHeight="1" x14ac:dyDescent="0.3">
      <c r="A29" s="28" t="s">
        <v>47</v>
      </c>
      <c r="B29" s="11">
        <v>661</v>
      </c>
      <c r="C29" s="6" t="s">
        <v>133</v>
      </c>
      <c r="D29" s="5">
        <v>250000</v>
      </c>
      <c r="E29" s="5">
        <v>250000</v>
      </c>
      <c r="F29" s="7">
        <v>250000</v>
      </c>
      <c r="G29" s="7"/>
      <c r="H29" s="7">
        <v>250000</v>
      </c>
      <c r="I29" s="7"/>
      <c r="J29" s="7"/>
      <c r="K29" s="7"/>
      <c r="L29" s="7"/>
      <c r="M29" s="7"/>
      <c r="N29" s="7"/>
      <c r="O29" s="7"/>
      <c r="P29" s="7"/>
      <c r="Q29" s="43">
        <f t="shared" si="3"/>
        <v>250000</v>
      </c>
      <c r="R29" s="8">
        <f t="shared" si="1"/>
        <v>0</v>
      </c>
    </row>
    <row r="30" spans="1:18" s="9" customFormat="1" x14ac:dyDescent="0.3">
      <c r="A30" s="28" t="s">
        <v>50</v>
      </c>
      <c r="B30" s="11">
        <v>681</v>
      </c>
      <c r="C30" s="6" t="s">
        <v>38</v>
      </c>
      <c r="D30" s="5">
        <v>1500</v>
      </c>
      <c r="E30" s="5">
        <v>1500</v>
      </c>
      <c r="F30" s="7">
        <v>1500</v>
      </c>
      <c r="G30" s="7"/>
      <c r="H30" s="7">
        <v>1500</v>
      </c>
      <c r="I30" s="7"/>
      <c r="J30" s="7"/>
      <c r="K30" s="7"/>
      <c r="L30" s="7"/>
      <c r="M30" s="7"/>
      <c r="N30" s="7"/>
      <c r="O30" s="7"/>
      <c r="P30" s="7"/>
      <c r="Q30" s="43">
        <f t="shared" si="3"/>
        <v>1500</v>
      </c>
      <c r="R30" s="8">
        <f t="shared" si="1"/>
        <v>0</v>
      </c>
    </row>
    <row r="31" spans="1:18" s="9" customFormat="1" x14ac:dyDescent="0.3">
      <c r="A31" s="28" t="s">
        <v>52</v>
      </c>
      <c r="B31" s="11">
        <v>681</v>
      </c>
      <c r="C31" s="6" t="s">
        <v>40</v>
      </c>
      <c r="D31" s="5">
        <v>65000</v>
      </c>
      <c r="E31" s="5">
        <v>70000</v>
      </c>
      <c r="F31" s="7">
        <v>75000</v>
      </c>
      <c r="G31" s="7"/>
      <c r="H31" s="7"/>
      <c r="I31" s="7"/>
      <c r="J31" s="7"/>
      <c r="K31" s="7">
        <v>65000</v>
      </c>
      <c r="L31" s="7"/>
      <c r="M31" s="7"/>
      <c r="N31" s="7"/>
      <c r="O31" s="7"/>
      <c r="P31" s="7"/>
      <c r="Q31" s="43">
        <f t="shared" si="3"/>
        <v>65000</v>
      </c>
      <c r="R31" s="8">
        <f t="shared" si="1"/>
        <v>0</v>
      </c>
    </row>
    <row r="32" spans="1:18" x14ac:dyDescent="0.3">
      <c r="A32" s="28" t="s">
        <v>55</v>
      </c>
      <c r="B32" s="11">
        <v>683</v>
      </c>
      <c r="C32" s="6" t="s">
        <v>42</v>
      </c>
      <c r="D32" s="5">
        <v>240000</v>
      </c>
      <c r="E32" s="5">
        <v>245000</v>
      </c>
      <c r="F32" s="47">
        <v>250000</v>
      </c>
      <c r="G32" s="47"/>
      <c r="H32" s="47">
        <v>240000</v>
      </c>
      <c r="I32" s="47"/>
      <c r="J32" s="47"/>
      <c r="K32" s="47"/>
      <c r="L32" s="47"/>
      <c r="M32" s="47"/>
      <c r="N32" s="47"/>
      <c r="O32" s="47"/>
      <c r="P32" s="47"/>
      <c r="Q32" s="43">
        <f t="shared" si="3"/>
        <v>240000</v>
      </c>
      <c r="R32" s="8">
        <f t="shared" si="1"/>
        <v>0</v>
      </c>
    </row>
    <row r="33" spans="1:18" s="1" customFormat="1" x14ac:dyDescent="0.3">
      <c r="A33" s="119" t="s">
        <v>267</v>
      </c>
      <c r="B33" s="120"/>
      <c r="C33" s="121"/>
      <c r="D33" s="13">
        <f>D34</f>
        <v>9000000</v>
      </c>
      <c r="E33" s="13">
        <f>E34</f>
        <v>9100000</v>
      </c>
      <c r="F33" s="13">
        <f>F34</f>
        <v>9150000</v>
      </c>
      <c r="G33" s="13">
        <f t="shared" ref="G33:P33" si="4">G34</f>
        <v>0</v>
      </c>
      <c r="H33" s="13">
        <f t="shared" si="4"/>
        <v>0</v>
      </c>
      <c r="I33" s="13">
        <f t="shared" si="4"/>
        <v>0</v>
      </c>
      <c r="J33" s="13">
        <f t="shared" si="4"/>
        <v>950000</v>
      </c>
      <c r="K33" s="13">
        <f t="shared" si="4"/>
        <v>8050000</v>
      </c>
      <c r="L33" s="13">
        <f t="shared" si="4"/>
        <v>0</v>
      </c>
      <c r="M33" s="13">
        <f t="shared" si="4"/>
        <v>0</v>
      </c>
      <c r="N33" s="13">
        <f t="shared" si="4"/>
        <v>0</v>
      </c>
      <c r="O33" s="13">
        <f t="shared" si="4"/>
        <v>0</v>
      </c>
      <c r="P33" s="13">
        <f t="shared" si="4"/>
        <v>0</v>
      </c>
      <c r="Q33" s="13">
        <f t="shared" si="3"/>
        <v>9000000</v>
      </c>
      <c r="R33" s="68"/>
    </row>
    <row r="34" spans="1:18" x14ac:dyDescent="0.3">
      <c r="A34" s="28" t="s">
        <v>58</v>
      </c>
      <c r="B34" s="11">
        <v>653</v>
      </c>
      <c r="C34" s="6" t="s">
        <v>45</v>
      </c>
      <c r="D34" s="33">
        <v>9000000</v>
      </c>
      <c r="E34" s="47">
        <v>9100000</v>
      </c>
      <c r="F34" s="47">
        <v>9150000</v>
      </c>
      <c r="G34" s="47"/>
      <c r="H34" s="47"/>
      <c r="I34" s="47"/>
      <c r="J34" s="47">
        <v>950000</v>
      </c>
      <c r="K34" s="47">
        <v>8050000</v>
      </c>
      <c r="L34" s="47"/>
      <c r="M34" s="47"/>
      <c r="N34" s="47"/>
      <c r="O34" s="47"/>
      <c r="P34" s="47"/>
      <c r="Q34" s="43">
        <f t="shared" si="3"/>
        <v>9000000</v>
      </c>
      <c r="R34" s="8">
        <f t="shared" si="1"/>
        <v>0</v>
      </c>
    </row>
    <row r="35" spans="1:18" s="69" customFormat="1" x14ac:dyDescent="0.3">
      <c r="A35" s="119" t="s">
        <v>46</v>
      </c>
      <c r="B35" s="120"/>
      <c r="C35" s="121"/>
      <c r="D35" s="60">
        <f>D36</f>
        <v>900000</v>
      </c>
      <c r="E35" s="60">
        <f>E36</f>
        <v>1000000</v>
      </c>
      <c r="F35" s="60">
        <f>F36</f>
        <v>1100000</v>
      </c>
      <c r="G35" s="60">
        <f t="shared" ref="G35:P35" si="5">G36</f>
        <v>0</v>
      </c>
      <c r="H35" s="60">
        <f t="shared" si="5"/>
        <v>0</v>
      </c>
      <c r="I35" s="60">
        <f t="shared" si="5"/>
        <v>0</v>
      </c>
      <c r="J35" s="60">
        <f t="shared" si="5"/>
        <v>900000</v>
      </c>
      <c r="K35" s="60">
        <f t="shared" si="5"/>
        <v>0</v>
      </c>
      <c r="L35" s="60">
        <f t="shared" si="5"/>
        <v>0</v>
      </c>
      <c r="M35" s="60">
        <f t="shared" si="5"/>
        <v>0</v>
      </c>
      <c r="N35" s="60">
        <f t="shared" si="5"/>
        <v>0</v>
      </c>
      <c r="O35" s="60">
        <f t="shared" si="5"/>
        <v>0</v>
      </c>
      <c r="P35" s="60">
        <f t="shared" si="5"/>
        <v>0</v>
      </c>
      <c r="Q35" s="13">
        <f t="shared" si="3"/>
        <v>900000</v>
      </c>
      <c r="R35" s="68">
        <f t="shared" si="1"/>
        <v>0</v>
      </c>
    </row>
    <row r="36" spans="1:18" x14ac:dyDescent="0.3">
      <c r="A36" s="28" t="s">
        <v>61</v>
      </c>
      <c r="B36" s="11">
        <v>653</v>
      </c>
      <c r="C36" s="6" t="s">
        <v>48</v>
      </c>
      <c r="D36" s="47">
        <v>900000</v>
      </c>
      <c r="E36" s="47">
        <v>1000000</v>
      </c>
      <c r="F36" s="47">
        <v>1100000</v>
      </c>
      <c r="G36" s="47"/>
      <c r="H36" s="47"/>
      <c r="I36" s="47"/>
      <c r="J36" s="47">
        <v>900000</v>
      </c>
      <c r="K36" s="47"/>
      <c r="L36" s="47"/>
      <c r="M36" s="47"/>
      <c r="N36" s="47"/>
      <c r="O36" s="47"/>
      <c r="P36" s="47"/>
      <c r="Q36" s="43">
        <f t="shared" si="3"/>
        <v>900000</v>
      </c>
      <c r="R36" s="8">
        <f t="shared" si="1"/>
        <v>0</v>
      </c>
    </row>
    <row r="37" spans="1:18" s="69" customFormat="1" x14ac:dyDescent="0.3">
      <c r="A37" s="119" t="s">
        <v>49</v>
      </c>
      <c r="B37" s="120"/>
      <c r="C37" s="121"/>
      <c r="D37" s="58">
        <f>D38</f>
        <v>110000</v>
      </c>
      <c r="E37" s="58">
        <f>E38</f>
        <v>110000</v>
      </c>
      <c r="F37" s="58">
        <f>F38</f>
        <v>110000</v>
      </c>
      <c r="G37" s="58">
        <f t="shared" ref="G37:P37" si="6">G38</f>
        <v>0</v>
      </c>
      <c r="H37" s="58">
        <f t="shared" si="6"/>
        <v>0</v>
      </c>
      <c r="I37" s="58">
        <f t="shared" si="6"/>
        <v>0</v>
      </c>
      <c r="J37" s="58">
        <f t="shared" si="6"/>
        <v>110000</v>
      </c>
      <c r="K37" s="58">
        <f t="shared" si="6"/>
        <v>0</v>
      </c>
      <c r="L37" s="58">
        <f t="shared" si="6"/>
        <v>0</v>
      </c>
      <c r="M37" s="58">
        <f t="shared" si="6"/>
        <v>0</v>
      </c>
      <c r="N37" s="58">
        <f t="shared" si="6"/>
        <v>0</v>
      </c>
      <c r="O37" s="58">
        <f t="shared" si="6"/>
        <v>0</v>
      </c>
      <c r="P37" s="58">
        <f t="shared" si="6"/>
        <v>0</v>
      </c>
      <c r="Q37" s="13">
        <f t="shared" si="3"/>
        <v>110000</v>
      </c>
      <c r="R37" s="68">
        <f t="shared" si="1"/>
        <v>0</v>
      </c>
    </row>
    <row r="38" spans="1:18" x14ac:dyDescent="0.3">
      <c r="A38" s="28" t="s">
        <v>63</v>
      </c>
      <c r="B38" s="11">
        <v>642</v>
      </c>
      <c r="C38" s="6" t="s">
        <v>51</v>
      </c>
      <c r="D38" s="47">
        <v>110000</v>
      </c>
      <c r="E38" s="47">
        <v>110000</v>
      </c>
      <c r="F38" s="47">
        <v>110000</v>
      </c>
      <c r="G38" s="47"/>
      <c r="H38" s="47"/>
      <c r="I38" s="47"/>
      <c r="J38" s="47">
        <v>110000</v>
      </c>
      <c r="K38" s="47"/>
      <c r="L38" s="47"/>
      <c r="M38" s="47"/>
      <c r="N38" s="47"/>
      <c r="O38" s="47"/>
      <c r="P38" s="47"/>
      <c r="Q38" s="43">
        <f t="shared" si="3"/>
        <v>110000</v>
      </c>
      <c r="R38" s="8">
        <f t="shared" ref="R38:R60" si="7">D38-Q38</f>
        <v>0</v>
      </c>
    </row>
    <row r="39" spans="1:18" s="69" customFormat="1" x14ac:dyDescent="0.3">
      <c r="A39" s="119" t="s">
        <v>258</v>
      </c>
      <c r="B39" s="120"/>
      <c r="C39" s="121"/>
      <c r="D39" s="58">
        <f>D40</f>
        <v>110000</v>
      </c>
      <c r="E39" s="58">
        <f>E40</f>
        <v>110000</v>
      </c>
      <c r="F39" s="58">
        <f>F40</f>
        <v>110000</v>
      </c>
      <c r="G39" s="58">
        <f t="shared" ref="G39:P39" si="8">G40</f>
        <v>0</v>
      </c>
      <c r="H39" s="58">
        <f t="shared" si="8"/>
        <v>0</v>
      </c>
      <c r="I39" s="58">
        <f t="shared" si="8"/>
        <v>0</v>
      </c>
      <c r="J39" s="58">
        <f t="shared" si="8"/>
        <v>110000</v>
      </c>
      <c r="K39" s="58">
        <f t="shared" si="8"/>
        <v>0</v>
      </c>
      <c r="L39" s="58">
        <f t="shared" si="8"/>
        <v>0</v>
      </c>
      <c r="M39" s="58">
        <f t="shared" si="8"/>
        <v>0</v>
      </c>
      <c r="N39" s="58">
        <f t="shared" si="8"/>
        <v>0</v>
      </c>
      <c r="O39" s="58">
        <f t="shared" si="8"/>
        <v>0</v>
      </c>
      <c r="P39" s="58">
        <f t="shared" si="8"/>
        <v>0</v>
      </c>
      <c r="Q39" s="13">
        <f t="shared" si="3"/>
        <v>110000</v>
      </c>
      <c r="R39" s="68">
        <f t="shared" si="7"/>
        <v>0</v>
      </c>
    </row>
    <row r="40" spans="1:18" x14ac:dyDescent="0.3">
      <c r="A40" s="28" t="s">
        <v>65</v>
      </c>
      <c r="B40" s="11">
        <v>652</v>
      </c>
      <c r="C40" s="6" t="s">
        <v>53</v>
      </c>
      <c r="D40" s="47">
        <v>110000</v>
      </c>
      <c r="E40" s="47">
        <v>110000</v>
      </c>
      <c r="F40" s="47">
        <v>110000</v>
      </c>
      <c r="G40" s="47"/>
      <c r="H40" s="47"/>
      <c r="I40" s="47"/>
      <c r="J40" s="47">
        <v>110000</v>
      </c>
      <c r="K40" s="47"/>
      <c r="L40" s="47"/>
      <c r="M40" s="47"/>
      <c r="N40" s="47"/>
      <c r="O40" s="47"/>
      <c r="P40" s="47"/>
      <c r="Q40" s="43">
        <f t="shared" si="3"/>
        <v>110000</v>
      </c>
      <c r="R40" s="8">
        <f t="shared" si="7"/>
        <v>0</v>
      </c>
    </row>
    <row r="41" spans="1:18" s="69" customFormat="1" x14ac:dyDescent="0.3">
      <c r="A41" s="119" t="s">
        <v>54</v>
      </c>
      <c r="B41" s="120"/>
      <c r="C41" s="121"/>
      <c r="D41" s="58">
        <f>D42</f>
        <v>15000</v>
      </c>
      <c r="E41" s="58">
        <f>E42</f>
        <v>15000</v>
      </c>
      <c r="F41" s="58">
        <f>F42</f>
        <v>15000</v>
      </c>
      <c r="G41" s="58">
        <f t="shared" ref="G41:P41" si="9">G42</f>
        <v>0</v>
      </c>
      <c r="H41" s="58">
        <f t="shared" si="9"/>
        <v>0</v>
      </c>
      <c r="I41" s="58">
        <f t="shared" si="9"/>
        <v>0</v>
      </c>
      <c r="J41" s="58">
        <f t="shared" si="9"/>
        <v>15000</v>
      </c>
      <c r="K41" s="58">
        <f t="shared" si="9"/>
        <v>0</v>
      </c>
      <c r="L41" s="58">
        <f t="shared" si="9"/>
        <v>0</v>
      </c>
      <c r="M41" s="58">
        <f t="shared" si="9"/>
        <v>0</v>
      </c>
      <c r="N41" s="58">
        <f t="shared" si="9"/>
        <v>0</v>
      </c>
      <c r="O41" s="58">
        <f t="shared" si="9"/>
        <v>0</v>
      </c>
      <c r="P41" s="58">
        <f t="shared" si="9"/>
        <v>0</v>
      </c>
      <c r="Q41" s="13">
        <f t="shared" si="3"/>
        <v>15000</v>
      </c>
      <c r="R41" s="68">
        <f t="shared" si="7"/>
        <v>0</v>
      </c>
    </row>
    <row r="42" spans="1:18" x14ac:dyDescent="0.3">
      <c r="A42" s="28" t="s">
        <v>140</v>
      </c>
      <c r="B42" s="11">
        <v>642</v>
      </c>
      <c r="C42" s="6" t="s">
        <v>56</v>
      </c>
      <c r="D42" s="47">
        <v>15000</v>
      </c>
      <c r="E42" s="47">
        <v>15000</v>
      </c>
      <c r="F42" s="47">
        <v>15000</v>
      </c>
      <c r="G42" s="47"/>
      <c r="H42" s="47"/>
      <c r="I42" s="47"/>
      <c r="J42" s="47">
        <v>15000</v>
      </c>
      <c r="K42" s="47"/>
      <c r="L42" s="47"/>
      <c r="M42" s="47"/>
      <c r="N42" s="47"/>
      <c r="O42" s="47"/>
      <c r="P42" s="47"/>
      <c r="Q42" s="43">
        <f t="shared" si="3"/>
        <v>15000</v>
      </c>
      <c r="R42" s="8">
        <f t="shared" si="7"/>
        <v>0</v>
      </c>
    </row>
    <row r="43" spans="1:18" s="69" customFormat="1" x14ac:dyDescent="0.3">
      <c r="A43" s="119" t="s">
        <v>57</v>
      </c>
      <c r="B43" s="120"/>
      <c r="C43" s="121"/>
      <c r="D43" s="58">
        <f>D44</f>
        <v>45000</v>
      </c>
      <c r="E43" s="58">
        <f>E44</f>
        <v>45000</v>
      </c>
      <c r="F43" s="58">
        <f>F44</f>
        <v>45000</v>
      </c>
      <c r="G43" s="58">
        <f t="shared" ref="G43:P43" si="10">G44</f>
        <v>0</v>
      </c>
      <c r="H43" s="58">
        <f t="shared" si="10"/>
        <v>0</v>
      </c>
      <c r="I43" s="58">
        <f t="shared" si="10"/>
        <v>0</v>
      </c>
      <c r="J43" s="58">
        <f t="shared" si="10"/>
        <v>45000</v>
      </c>
      <c r="K43" s="58">
        <f t="shared" si="10"/>
        <v>0</v>
      </c>
      <c r="L43" s="58">
        <f t="shared" si="10"/>
        <v>0</v>
      </c>
      <c r="M43" s="58">
        <f t="shared" si="10"/>
        <v>0</v>
      </c>
      <c r="N43" s="58">
        <f t="shared" si="10"/>
        <v>0</v>
      </c>
      <c r="O43" s="58">
        <f t="shared" si="10"/>
        <v>0</v>
      </c>
      <c r="P43" s="58">
        <f t="shared" si="10"/>
        <v>0</v>
      </c>
      <c r="Q43" s="13">
        <f t="shared" si="3"/>
        <v>45000</v>
      </c>
      <c r="R43" s="68">
        <f t="shared" si="7"/>
        <v>0</v>
      </c>
    </row>
    <row r="44" spans="1:18" x14ac:dyDescent="0.3">
      <c r="A44" s="28" t="s">
        <v>72</v>
      </c>
      <c r="B44" s="11">
        <v>642</v>
      </c>
      <c r="C44" s="6" t="s">
        <v>59</v>
      </c>
      <c r="D44" s="47">
        <v>45000</v>
      </c>
      <c r="E44" s="47">
        <v>45000</v>
      </c>
      <c r="F44" s="47">
        <v>45000</v>
      </c>
      <c r="G44" s="47"/>
      <c r="H44" s="47"/>
      <c r="I44" s="47"/>
      <c r="J44" s="47">
        <v>45000</v>
      </c>
      <c r="K44" s="47"/>
      <c r="L44" s="47"/>
      <c r="M44" s="47"/>
      <c r="N44" s="47"/>
      <c r="O44" s="47"/>
      <c r="P44" s="47"/>
      <c r="Q44" s="43">
        <f t="shared" si="3"/>
        <v>45000</v>
      </c>
      <c r="R44" s="8">
        <f t="shared" si="7"/>
        <v>0</v>
      </c>
    </row>
    <row r="45" spans="1:18" s="69" customFormat="1" x14ac:dyDescent="0.3">
      <c r="A45" s="119" t="s">
        <v>60</v>
      </c>
      <c r="B45" s="120"/>
      <c r="C45" s="121"/>
      <c r="D45" s="58">
        <f>D46+D47+D48</f>
        <v>28000</v>
      </c>
      <c r="E45" s="58">
        <f>E46+E47+E48</f>
        <v>27000</v>
      </c>
      <c r="F45" s="58">
        <f>SUM(F46:F48)</f>
        <v>27000</v>
      </c>
      <c r="G45" s="58">
        <f t="shared" ref="G45:P45" si="11">SUM(G46:G48)</f>
        <v>0</v>
      </c>
      <c r="H45" s="58">
        <f t="shared" si="11"/>
        <v>0</v>
      </c>
      <c r="I45" s="58">
        <f t="shared" si="11"/>
        <v>0</v>
      </c>
      <c r="J45" s="58">
        <f t="shared" si="11"/>
        <v>18000</v>
      </c>
      <c r="K45" s="58">
        <f t="shared" si="11"/>
        <v>0</v>
      </c>
      <c r="L45" s="58">
        <f t="shared" si="11"/>
        <v>0</v>
      </c>
      <c r="M45" s="58">
        <f t="shared" si="11"/>
        <v>10000</v>
      </c>
      <c r="N45" s="58">
        <f t="shared" si="11"/>
        <v>0</v>
      </c>
      <c r="O45" s="58">
        <f t="shared" si="11"/>
        <v>0</v>
      </c>
      <c r="P45" s="58">
        <f t="shared" si="11"/>
        <v>0</v>
      </c>
      <c r="Q45" s="13">
        <f t="shared" si="3"/>
        <v>28000</v>
      </c>
      <c r="R45" s="68">
        <f t="shared" si="7"/>
        <v>0</v>
      </c>
    </row>
    <row r="46" spans="1:18" s="9" customFormat="1" x14ac:dyDescent="0.3">
      <c r="A46" s="28" t="s">
        <v>73</v>
      </c>
      <c r="B46" s="11">
        <v>642</v>
      </c>
      <c r="C46" s="6" t="s">
        <v>62</v>
      </c>
      <c r="D46" s="50">
        <v>10000</v>
      </c>
      <c r="E46" s="50">
        <v>10000</v>
      </c>
      <c r="F46" s="50">
        <v>10000</v>
      </c>
      <c r="G46" s="50"/>
      <c r="H46" s="50"/>
      <c r="I46" s="50"/>
      <c r="J46" s="50"/>
      <c r="K46" s="50"/>
      <c r="L46" s="50"/>
      <c r="M46" s="50">
        <v>10000</v>
      </c>
      <c r="N46" s="50"/>
      <c r="O46" s="50"/>
      <c r="P46" s="50"/>
      <c r="Q46" s="43">
        <f t="shared" si="3"/>
        <v>10000</v>
      </c>
      <c r="R46" s="8">
        <f t="shared" si="7"/>
        <v>0</v>
      </c>
    </row>
    <row r="47" spans="1:18" s="9" customFormat="1" hidden="1" x14ac:dyDescent="0.3">
      <c r="A47" s="28" t="s">
        <v>63</v>
      </c>
      <c r="B47" s="11">
        <v>652</v>
      </c>
      <c r="C47" s="6" t="s">
        <v>64</v>
      </c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43">
        <f t="shared" si="3"/>
        <v>0</v>
      </c>
      <c r="R47" s="8">
        <f t="shared" si="7"/>
        <v>0</v>
      </c>
    </row>
    <row r="48" spans="1:18" x14ac:dyDescent="0.3">
      <c r="A48" s="28" t="s">
        <v>67</v>
      </c>
      <c r="B48" s="11">
        <v>652</v>
      </c>
      <c r="C48" s="6" t="s">
        <v>178</v>
      </c>
      <c r="D48" s="47">
        <v>18000</v>
      </c>
      <c r="E48" s="47">
        <v>17000</v>
      </c>
      <c r="F48" s="47">
        <v>17000</v>
      </c>
      <c r="G48" s="47"/>
      <c r="H48" s="47"/>
      <c r="I48" s="47"/>
      <c r="J48" s="47">
        <v>18000</v>
      </c>
      <c r="K48" s="47"/>
      <c r="L48" s="47"/>
      <c r="M48" s="47"/>
      <c r="N48" s="47"/>
      <c r="O48" s="47"/>
      <c r="P48" s="47"/>
      <c r="Q48" s="43">
        <f t="shared" si="3"/>
        <v>18000</v>
      </c>
      <c r="R48" s="8">
        <f t="shared" si="7"/>
        <v>0</v>
      </c>
    </row>
    <row r="49" spans="1:19" s="69" customFormat="1" ht="15" hidden="1" customHeight="1" x14ac:dyDescent="0.3">
      <c r="A49" s="27" t="s">
        <v>66</v>
      </c>
      <c r="B49" s="14"/>
      <c r="C49" s="32"/>
      <c r="D49" s="58">
        <f>D50+D51+D52</f>
        <v>0</v>
      </c>
      <c r="E49" s="58">
        <f>E50+E51+E52</f>
        <v>0</v>
      </c>
      <c r="F49" s="58">
        <f>SUM(F50:F52)</f>
        <v>0</v>
      </c>
      <c r="G49" s="58">
        <f t="shared" ref="G49:P49" si="12">SUM(G50:G52)</f>
        <v>0</v>
      </c>
      <c r="H49" s="58">
        <f t="shared" si="12"/>
        <v>0</v>
      </c>
      <c r="I49" s="58">
        <f t="shared" si="12"/>
        <v>0</v>
      </c>
      <c r="J49" s="58">
        <f t="shared" si="12"/>
        <v>0</v>
      </c>
      <c r="K49" s="58">
        <f t="shared" si="12"/>
        <v>0</v>
      </c>
      <c r="L49" s="58">
        <f t="shared" si="12"/>
        <v>0</v>
      </c>
      <c r="M49" s="58">
        <f t="shared" si="12"/>
        <v>0</v>
      </c>
      <c r="N49" s="58">
        <f t="shared" si="12"/>
        <v>0</v>
      </c>
      <c r="O49" s="58">
        <f t="shared" si="12"/>
        <v>0</v>
      </c>
      <c r="P49" s="58">
        <f t="shared" si="12"/>
        <v>0</v>
      </c>
      <c r="Q49" s="13">
        <f t="shared" si="3"/>
        <v>0</v>
      </c>
      <c r="R49" s="68">
        <f t="shared" si="7"/>
        <v>0</v>
      </c>
    </row>
    <row r="50" spans="1:19" s="9" customFormat="1" ht="29.4" hidden="1" customHeight="1" x14ac:dyDescent="0.3">
      <c r="A50" s="28"/>
      <c r="B50" s="11">
        <v>633</v>
      </c>
      <c r="C50" s="6" t="s">
        <v>68</v>
      </c>
      <c r="D50" s="8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43">
        <f t="shared" si="3"/>
        <v>0</v>
      </c>
      <c r="R50" s="8"/>
    </row>
    <row r="51" spans="1:19" s="9" customFormat="1" ht="14.4" hidden="1" customHeight="1" x14ac:dyDescent="0.3">
      <c r="A51" s="28" t="s">
        <v>73</v>
      </c>
      <c r="B51" s="11">
        <v>633</v>
      </c>
      <c r="C51" s="6" t="s">
        <v>199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43">
        <f t="shared" si="3"/>
        <v>0</v>
      </c>
      <c r="R51" s="8"/>
    </row>
    <row r="52" spans="1:19" ht="23.25" hidden="1" customHeight="1" x14ac:dyDescent="0.3">
      <c r="A52" s="28" t="s">
        <v>200</v>
      </c>
      <c r="B52" s="11">
        <v>633</v>
      </c>
      <c r="C52" s="6" t="s">
        <v>179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3">
        <f t="shared" si="3"/>
        <v>0</v>
      </c>
      <c r="R52" s="8">
        <f t="shared" si="7"/>
        <v>0</v>
      </c>
    </row>
    <row r="53" spans="1:19" s="69" customFormat="1" x14ac:dyDescent="0.3">
      <c r="A53" s="119" t="s">
        <v>71</v>
      </c>
      <c r="B53" s="120"/>
      <c r="C53" s="121"/>
      <c r="D53" s="58">
        <f t="shared" ref="D53:P53" si="13">SUM(D54:D76)</f>
        <v>1180400</v>
      </c>
      <c r="E53" s="58">
        <f t="shared" si="13"/>
        <v>1157000</v>
      </c>
      <c r="F53" s="58">
        <f t="shared" si="13"/>
        <v>1077000</v>
      </c>
      <c r="G53" s="58">
        <f t="shared" si="13"/>
        <v>0</v>
      </c>
      <c r="H53" s="58">
        <f t="shared" si="13"/>
        <v>0</v>
      </c>
      <c r="I53" s="58">
        <f t="shared" si="13"/>
        <v>0</v>
      </c>
      <c r="J53" s="58">
        <f t="shared" si="13"/>
        <v>150000</v>
      </c>
      <c r="K53" s="58">
        <f t="shared" si="13"/>
        <v>0</v>
      </c>
      <c r="L53" s="58">
        <f t="shared" si="13"/>
        <v>0</v>
      </c>
      <c r="M53" s="58">
        <f t="shared" si="13"/>
        <v>23400</v>
      </c>
      <c r="N53" s="58">
        <f t="shared" si="13"/>
        <v>1007000</v>
      </c>
      <c r="O53" s="58">
        <f t="shared" si="13"/>
        <v>0</v>
      </c>
      <c r="P53" s="58">
        <f t="shared" si="13"/>
        <v>0</v>
      </c>
      <c r="Q53" s="13">
        <f t="shared" si="3"/>
        <v>1180400</v>
      </c>
      <c r="R53" s="68">
        <f t="shared" si="7"/>
        <v>0</v>
      </c>
    </row>
    <row r="54" spans="1:19" s="9" customFormat="1" ht="28.8" hidden="1" x14ac:dyDescent="0.3">
      <c r="A54" s="28" t="s">
        <v>140</v>
      </c>
      <c r="B54" s="11">
        <v>633</v>
      </c>
      <c r="C54" s="6" t="s">
        <v>266</v>
      </c>
      <c r="D54" s="5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43">
        <f t="shared" si="3"/>
        <v>0</v>
      </c>
      <c r="R54" s="8">
        <f t="shared" si="7"/>
        <v>0</v>
      </c>
      <c r="S54" s="9" t="s">
        <v>189</v>
      </c>
    </row>
    <row r="55" spans="1:19" s="9" customFormat="1" x14ac:dyDescent="0.3">
      <c r="A55" s="28" t="s">
        <v>69</v>
      </c>
      <c r="B55" s="11">
        <v>633</v>
      </c>
      <c r="C55" s="6" t="s">
        <v>201</v>
      </c>
      <c r="D55" s="5">
        <v>77000</v>
      </c>
      <c r="E55" s="50">
        <v>77000</v>
      </c>
      <c r="F55" s="50">
        <v>77000</v>
      </c>
      <c r="G55" s="50"/>
      <c r="H55" s="50"/>
      <c r="I55" s="50"/>
      <c r="J55" s="50"/>
      <c r="K55" s="50"/>
      <c r="L55" s="50"/>
      <c r="M55" s="50"/>
      <c r="N55" s="50">
        <v>77000</v>
      </c>
      <c r="O55" s="50"/>
      <c r="P55" s="50"/>
      <c r="Q55" s="43">
        <f t="shared" si="3"/>
        <v>77000</v>
      </c>
      <c r="R55" s="8">
        <f t="shared" si="7"/>
        <v>0</v>
      </c>
    </row>
    <row r="56" spans="1:19" s="9" customFormat="1" x14ac:dyDescent="0.3">
      <c r="A56" s="28" t="s">
        <v>70</v>
      </c>
      <c r="B56" s="11">
        <v>633</v>
      </c>
      <c r="C56" s="6" t="s">
        <v>202</v>
      </c>
      <c r="D56" s="5">
        <v>50000</v>
      </c>
      <c r="E56" s="50">
        <v>50000</v>
      </c>
      <c r="F56" s="50">
        <v>50000</v>
      </c>
      <c r="G56" s="50"/>
      <c r="H56" s="50"/>
      <c r="I56" s="50"/>
      <c r="J56" s="50"/>
      <c r="K56" s="50"/>
      <c r="L56" s="50"/>
      <c r="M56" s="50"/>
      <c r="N56" s="50">
        <v>50000</v>
      </c>
      <c r="O56" s="50"/>
      <c r="P56" s="50"/>
      <c r="Q56" s="43">
        <f t="shared" si="3"/>
        <v>50000</v>
      </c>
      <c r="R56" s="8">
        <f t="shared" si="7"/>
        <v>0</v>
      </c>
    </row>
    <row r="57" spans="1:19" s="9" customFormat="1" hidden="1" x14ac:dyDescent="0.3">
      <c r="A57" s="28" t="s">
        <v>203</v>
      </c>
      <c r="B57" s="11">
        <v>633</v>
      </c>
      <c r="C57" s="37" t="s">
        <v>270</v>
      </c>
      <c r="D57" s="5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43">
        <f t="shared" si="3"/>
        <v>0</v>
      </c>
      <c r="R57" s="8">
        <f t="shared" si="7"/>
        <v>0</v>
      </c>
      <c r="S57" s="9" t="s">
        <v>190</v>
      </c>
    </row>
    <row r="58" spans="1:19" s="9" customFormat="1" x14ac:dyDescent="0.3">
      <c r="A58" s="28" t="s">
        <v>273</v>
      </c>
      <c r="B58" s="11">
        <v>633</v>
      </c>
      <c r="C58" s="6" t="s">
        <v>171</v>
      </c>
      <c r="D58" s="5">
        <v>820000</v>
      </c>
      <c r="E58" s="50">
        <v>820000</v>
      </c>
      <c r="F58" s="50">
        <v>820000</v>
      </c>
      <c r="G58" s="50"/>
      <c r="H58" s="50"/>
      <c r="I58" s="50"/>
      <c r="J58" s="50"/>
      <c r="K58" s="50"/>
      <c r="L58" s="50"/>
      <c r="M58" s="50"/>
      <c r="N58" s="50">
        <v>820000</v>
      </c>
      <c r="O58" s="50"/>
      <c r="P58" s="50"/>
      <c r="Q58" s="43">
        <f t="shared" si="3"/>
        <v>820000</v>
      </c>
      <c r="R58" s="8">
        <f t="shared" si="7"/>
        <v>0</v>
      </c>
    </row>
    <row r="59" spans="1:19" s="9" customFormat="1" hidden="1" x14ac:dyDescent="0.3">
      <c r="A59" s="28" t="s">
        <v>76</v>
      </c>
      <c r="B59" s="11">
        <v>633</v>
      </c>
      <c r="C59" s="6" t="s">
        <v>184</v>
      </c>
      <c r="D59" s="5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43">
        <f t="shared" si="3"/>
        <v>0</v>
      </c>
      <c r="R59" s="8">
        <f t="shared" si="7"/>
        <v>0</v>
      </c>
    </row>
    <row r="60" spans="1:19" s="9" customFormat="1" x14ac:dyDescent="0.3">
      <c r="A60" s="28" t="s">
        <v>76</v>
      </c>
      <c r="B60" s="11">
        <v>633</v>
      </c>
      <c r="C60" s="6" t="s">
        <v>274</v>
      </c>
      <c r="D60" s="5">
        <v>60000</v>
      </c>
      <c r="E60" s="50">
        <v>60000</v>
      </c>
      <c r="F60" s="50">
        <v>60000</v>
      </c>
      <c r="G60" s="50"/>
      <c r="H60" s="50"/>
      <c r="I60" s="50"/>
      <c r="J60" s="50"/>
      <c r="K60" s="50"/>
      <c r="L60" s="50"/>
      <c r="M60" s="50"/>
      <c r="N60" s="50">
        <v>60000</v>
      </c>
      <c r="O60" s="50"/>
      <c r="P60" s="50"/>
      <c r="Q60" s="43">
        <f t="shared" si="3"/>
        <v>60000</v>
      </c>
      <c r="R60" s="8">
        <f t="shared" si="7"/>
        <v>0</v>
      </c>
    </row>
    <row r="61" spans="1:19" s="9" customFormat="1" ht="14.4" hidden="1" customHeight="1" x14ac:dyDescent="0.3">
      <c r="A61" s="28" t="s">
        <v>78</v>
      </c>
      <c r="B61" s="11">
        <v>633</v>
      </c>
      <c r="C61" s="6" t="s">
        <v>180</v>
      </c>
      <c r="D61" s="5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43">
        <f t="shared" si="3"/>
        <v>0</v>
      </c>
      <c r="R61" s="8"/>
    </row>
    <row r="62" spans="1:19" s="9" customFormat="1" ht="14.4" hidden="1" customHeight="1" x14ac:dyDescent="0.3">
      <c r="A62" s="28" t="s">
        <v>79</v>
      </c>
      <c r="B62" s="11">
        <v>633</v>
      </c>
      <c r="C62" s="6" t="s">
        <v>191</v>
      </c>
      <c r="D62" s="5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43">
        <f t="shared" si="3"/>
        <v>0</v>
      </c>
      <c r="R62" s="8"/>
    </row>
    <row r="63" spans="1:19" s="9" customFormat="1" ht="14.4" hidden="1" customHeight="1" x14ac:dyDescent="0.3">
      <c r="A63" s="28" t="s">
        <v>80</v>
      </c>
      <c r="B63" s="11">
        <v>633</v>
      </c>
      <c r="C63" s="6" t="s">
        <v>137</v>
      </c>
      <c r="D63" s="5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43">
        <f t="shared" si="3"/>
        <v>0</v>
      </c>
      <c r="R63" s="8"/>
    </row>
    <row r="64" spans="1:19" s="9" customFormat="1" ht="14.4" hidden="1" customHeight="1" x14ac:dyDescent="0.3">
      <c r="A64" s="28" t="s">
        <v>141</v>
      </c>
      <c r="B64" s="11">
        <v>633</v>
      </c>
      <c r="C64" s="6" t="s">
        <v>136</v>
      </c>
      <c r="D64" s="5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43">
        <f t="shared" si="3"/>
        <v>0</v>
      </c>
      <c r="R64" s="8"/>
    </row>
    <row r="65" spans="1:18" s="9" customFormat="1" ht="14.4" hidden="1" customHeight="1" x14ac:dyDescent="0.3">
      <c r="A65" s="28" t="s">
        <v>142</v>
      </c>
      <c r="B65" s="11">
        <v>633</v>
      </c>
      <c r="C65" s="6" t="s">
        <v>183</v>
      </c>
      <c r="D65" s="5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43">
        <f t="shared" si="3"/>
        <v>0</v>
      </c>
      <c r="R65" s="8"/>
    </row>
    <row r="66" spans="1:18" s="9" customFormat="1" ht="14.4" hidden="1" customHeight="1" x14ac:dyDescent="0.3">
      <c r="A66" s="28" t="s">
        <v>219</v>
      </c>
      <c r="B66" s="11">
        <v>633</v>
      </c>
      <c r="C66" s="6" t="s">
        <v>205</v>
      </c>
      <c r="D66" s="5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43">
        <f t="shared" si="3"/>
        <v>0</v>
      </c>
      <c r="R66" s="8"/>
    </row>
    <row r="67" spans="1:18" s="9" customFormat="1" ht="14.4" hidden="1" customHeight="1" x14ac:dyDescent="0.3">
      <c r="A67" s="28" t="s">
        <v>221</v>
      </c>
      <c r="B67" s="11">
        <v>633</v>
      </c>
      <c r="C67" s="6" t="s">
        <v>207</v>
      </c>
      <c r="D67" s="5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43">
        <f t="shared" si="3"/>
        <v>0</v>
      </c>
      <c r="R67" s="8"/>
    </row>
    <row r="68" spans="1:18" s="9" customFormat="1" ht="14.4" hidden="1" customHeight="1" x14ac:dyDescent="0.3">
      <c r="A68" s="28" t="s">
        <v>261</v>
      </c>
      <c r="B68" s="11">
        <v>633</v>
      </c>
      <c r="C68" s="6" t="s">
        <v>209</v>
      </c>
      <c r="D68" s="5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43">
        <f t="shared" si="3"/>
        <v>0</v>
      </c>
      <c r="R68" s="8"/>
    </row>
    <row r="69" spans="1:18" s="9" customFormat="1" hidden="1" x14ac:dyDescent="0.3">
      <c r="A69" s="28" t="s">
        <v>173</v>
      </c>
      <c r="B69" s="11">
        <v>633</v>
      </c>
      <c r="C69" s="6" t="s">
        <v>138</v>
      </c>
      <c r="D69" s="5"/>
      <c r="E69" s="47"/>
      <c r="F69" s="43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3">
        <f t="shared" ref="Q69:Q135" si="14">SUM(G69:P69)</f>
        <v>0</v>
      </c>
      <c r="R69" s="8">
        <f t="shared" ref="R69:R96" si="15">D69-Q69</f>
        <v>0</v>
      </c>
    </row>
    <row r="70" spans="1:18" s="9" customFormat="1" hidden="1" x14ac:dyDescent="0.3">
      <c r="A70" s="28" t="s">
        <v>174</v>
      </c>
      <c r="B70" s="11">
        <v>633</v>
      </c>
      <c r="C70" s="6" t="s">
        <v>181</v>
      </c>
      <c r="D70" s="1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43">
        <f t="shared" si="14"/>
        <v>0</v>
      </c>
      <c r="R70" s="8">
        <f t="shared" si="15"/>
        <v>0</v>
      </c>
    </row>
    <row r="71" spans="1:18" s="9" customFormat="1" ht="28.95" customHeight="1" x14ac:dyDescent="0.3">
      <c r="A71" s="28" t="s">
        <v>77</v>
      </c>
      <c r="B71" s="95">
        <v>633</v>
      </c>
      <c r="C71" s="6" t="s">
        <v>74</v>
      </c>
      <c r="D71" s="5">
        <v>150000</v>
      </c>
      <c r="E71" s="50">
        <v>150000</v>
      </c>
      <c r="F71" s="50">
        <v>70000</v>
      </c>
      <c r="G71" s="50"/>
      <c r="H71" s="50"/>
      <c r="I71" s="50"/>
      <c r="J71" s="50">
        <v>150000</v>
      </c>
      <c r="K71" s="50"/>
      <c r="L71" s="50"/>
      <c r="M71" s="50"/>
      <c r="N71" s="50"/>
      <c r="O71" s="50"/>
      <c r="P71" s="50"/>
      <c r="Q71" s="43">
        <f t="shared" si="14"/>
        <v>150000</v>
      </c>
      <c r="R71" s="8">
        <f t="shared" si="15"/>
        <v>0</v>
      </c>
    </row>
    <row r="72" spans="1:18" s="9" customFormat="1" ht="28.95" customHeight="1" x14ac:dyDescent="0.3">
      <c r="A72" s="28" t="s">
        <v>78</v>
      </c>
      <c r="B72" s="95">
        <v>633</v>
      </c>
      <c r="C72" s="6" t="s">
        <v>301</v>
      </c>
      <c r="D72" s="5">
        <v>5000</v>
      </c>
      <c r="E72" s="50"/>
      <c r="F72" s="50"/>
      <c r="G72" s="50"/>
      <c r="H72" s="50"/>
      <c r="I72" s="50"/>
      <c r="J72" s="50"/>
      <c r="K72" s="50"/>
      <c r="L72" s="50"/>
      <c r="M72" s="50">
        <v>5000</v>
      </c>
      <c r="N72" s="50"/>
      <c r="O72" s="50"/>
      <c r="P72" s="50"/>
      <c r="Q72" s="43">
        <f>SUM(G72:P72)</f>
        <v>5000</v>
      </c>
      <c r="R72" s="8">
        <f t="shared" si="15"/>
        <v>0</v>
      </c>
    </row>
    <row r="73" spans="1:18" s="9" customFormat="1" ht="28.95" customHeight="1" x14ac:dyDescent="0.3">
      <c r="A73" s="28" t="s">
        <v>79</v>
      </c>
      <c r="B73" s="51">
        <v>633</v>
      </c>
      <c r="C73" s="6" t="s">
        <v>302</v>
      </c>
      <c r="D73" s="5">
        <v>6000</v>
      </c>
      <c r="E73" s="50"/>
      <c r="F73" s="50"/>
      <c r="G73" s="50"/>
      <c r="H73" s="50"/>
      <c r="I73" s="50"/>
      <c r="J73" s="50"/>
      <c r="K73" s="50"/>
      <c r="L73" s="50"/>
      <c r="M73" s="50">
        <v>6000</v>
      </c>
      <c r="N73" s="50"/>
      <c r="O73" s="50"/>
      <c r="P73" s="50"/>
      <c r="Q73" s="43">
        <f>SUM(G73:P73)</f>
        <v>6000</v>
      </c>
      <c r="R73" s="8">
        <f t="shared" si="15"/>
        <v>0</v>
      </c>
    </row>
    <row r="74" spans="1:18" s="9" customFormat="1" ht="28.95" customHeight="1" x14ac:dyDescent="0.3">
      <c r="A74" s="28" t="s">
        <v>80</v>
      </c>
      <c r="B74" s="96">
        <v>633</v>
      </c>
      <c r="C74" s="6" t="s">
        <v>303</v>
      </c>
      <c r="D74" s="5">
        <v>1000</v>
      </c>
      <c r="E74" s="50"/>
      <c r="F74" s="50"/>
      <c r="G74" s="50"/>
      <c r="H74" s="50"/>
      <c r="I74" s="50"/>
      <c r="J74" s="50"/>
      <c r="K74" s="50"/>
      <c r="L74" s="50"/>
      <c r="M74" s="50">
        <v>1000</v>
      </c>
      <c r="N74" s="50"/>
      <c r="O74" s="50"/>
      <c r="P74" s="50"/>
      <c r="Q74" s="43">
        <f>SUM(G74:P74)</f>
        <v>1000</v>
      </c>
      <c r="R74" s="8">
        <f t="shared" si="15"/>
        <v>0</v>
      </c>
    </row>
    <row r="75" spans="1:18" s="9" customFormat="1" ht="28.95" customHeight="1" x14ac:dyDescent="0.3">
      <c r="A75" s="28" t="s">
        <v>141</v>
      </c>
      <c r="B75" s="51">
        <v>633</v>
      </c>
      <c r="C75" s="6" t="s">
        <v>304</v>
      </c>
      <c r="D75" s="5">
        <v>10000</v>
      </c>
      <c r="E75" s="50"/>
      <c r="F75" s="50"/>
      <c r="G75" s="50"/>
      <c r="H75" s="50"/>
      <c r="I75" s="50"/>
      <c r="J75" s="50"/>
      <c r="K75" s="50"/>
      <c r="L75" s="50"/>
      <c r="M75" s="50">
        <v>10000</v>
      </c>
      <c r="N75" s="50"/>
      <c r="O75" s="50"/>
      <c r="P75" s="50"/>
      <c r="Q75" s="43">
        <f>SUM(G75:P75)</f>
        <v>10000</v>
      </c>
      <c r="R75" s="8">
        <f t="shared" si="15"/>
        <v>0</v>
      </c>
    </row>
    <row r="76" spans="1:18" s="9" customFormat="1" x14ac:dyDescent="0.3">
      <c r="A76" s="28" t="s">
        <v>142</v>
      </c>
      <c r="B76" s="11">
        <v>633</v>
      </c>
      <c r="C76" s="6" t="s">
        <v>305</v>
      </c>
      <c r="D76" s="50">
        <v>1400</v>
      </c>
      <c r="E76" s="50"/>
      <c r="F76" s="50"/>
      <c r="G76" s="50"/>
      <c r="H76" s="50"/>
      <c r="I76" s="50"/>
      <c r="J76" s="50"/>
      <c r="K76" s="50"/>
      <c r="L76" s="50"/>
      <c r="M76" s="50">
        <v>1400</v>
      </c>
      <c r="N76" s="50"/>
      <c r="O76" s="50"/>
      <c r="P76" s="50"/>
      <c r="Q76" s="43">
        <f t="shared" si="14"/>
        <v>1400</v>
      </c>
      <c r="R76" s="8">
        <f t="shared" si="15"/>
        <v>0</v>
      </c>
    </row>
    <row r="77" spans="1:18" s="69" customFormat="1" x14ac:dyDescent="0.3">
      <c r="A77" s="119" t="s">
        <v>160</v>
      </c>
      <c r="B77" s="120"/>
      <c r="C77" s="121"/>
      <c r="D77" s="58">
        <f>SUM(D78:D85)</f>
        <v>1020000</v>
      </c>
      <c r="E77" s="58">
        <f>SUM(E78:E85)</f>
        <v>1020000</v>
      </c>
      <c r="F77" s="58">
        <f>SUM(F78:F85)</f>
        <v>0</v>
      </c>
      <c r="G77" s="58">
        <f t="shared" ref="G77:P77" si="16">SUM(G78:G85)</f>
        <v>0</v>
      </c>
      <c r="H77" s="58">
        <f t="shared" si="16"/>
        <v>0</v>
      </c>
      <c r="I77" s="58">
        <f t="shared" si="16"/>
        <v>0</v>
      </c>
      <c r="J77" s="58">
        <f t="shared" si="16"/>
        <v>1020000</v>
      </c>
      <c r="K77" s="58">
        <f t="shared" si="16"/>
        <v>0</v>
      </c>
      <c r="L77" s="58">
        <f t="shared" si="16"/>
        <v>0</v>
      </c>
      <c r="M77" s="58">
        <f t="shared" si="16"/>
        <v>0</v>
      </c>
      <c r="N77" s="58">
        <f t="shared" si="16"/>
        <v>0</v>
      </c>
      <c r="O77" s="58">
        <f t="shared" si="16"/>
        <v>0</v>
      </c>
      <c r="P77" s="58">
        <f t="shared" si="16"/>
        <v>0</v>
      </c>
      <c r="Q77" s="13">
        <f t="shared" si="14"/>
        <v>1020000</v>
      </c>
      <c r="R77" s="68">
        <f t="shared" si="15"/>
        <v>0</v>
      </c>
    </row>
    <row r="78" spans="1:18" hidden="1" x14ac:dyDescent="0.3">
      <c r="A78" s="44" t="s">
        <v>219</v>
      </c>
      <c r="B78" s="45">
        <v>634</v>
      </c>
      <c r="C78" s="46" t="s">
        <v>220</v>
      </c>
      <c r="D78" s="43"/>
      <c r="E78" s="47"/>
      <c r="F78" s="43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3">
        <f t="shared" si="14"/>
        <v>0</v>
      </c>
      <c r="R78" s="8">
        <f t="shared" si="15"/>
        <v>0</v>
      </c>
    </row>
    <row r="79" spans="1:18" s="9" customFormat="1" hidden="1" x14ac:dyDescent="0.3">
      <c r="A79" s="28" t="s">
        <v>221</v>
      </c>
      <c r="B79" s="11">
        <v>634</v>
      </c>
      <c r="C79" s="6" t="s">
        <v>161</v>
      </c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43">
        <f t="shared" si="14"/>
        <v>0</v>
      </c>
      <c r="R79" s="8">
        <f t="shared" si="15"/>
        <v>0</v>
      </c>
    </row>
    <row r="80" spans="1:18" s="9" customFormat="1" ht="29.4" hidden="1" customHeight="1" x14ac:dyDescent="0.3">
      <c r="A80" s="28" t="s">
        <v>261</v>
      </c>
      <c r="B80" s="11">
        <v>634</v>
      </c>
      <c r="C80" s="6" t="s">
        <v>222</v>
      </c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43">
        <f t="shared" si="14"/>
        <v>0</v>
      </c>
      <c r="R80" s="8">
        <f t="shared" si="15"/>
        <v>0</v>
      </c>
    </row>
    <row r="81" spans="1:18" s="9" customFormat="1" ht="29.4" customHeight="1" x14ac:dyDescent="0.3">
      <c r="A81" s="28" t="s">
        <v>219</v>
      </c>
      <c r="B81" s="11">
        <v>634</v>
      </c>
      <c r="C81" s="6" t="s">
        <v>296</v>
      </c>
      <c r="D81" s="50">
        <v>16000</v>
      </c>
      <c r="E81" s="50">
        <v>16000</v>
      </c>
      <c r="F81" s="50"/>
      <c r="G81" s="50"/>
      <c r="H81" s="50"/>
      <c r="I81" s="50"/>
      <c r="J81" s="50">
        <v>16000</v>
      </c>
      <c r="K81" s="50"/>
      <c r="L81" s="50"/>
      <c r="M81" s="50"/>
      <c r="N81" s="50"/>
      <c r="O81" s="50"/>
      <c r="P81" s="50"/>
      <c r="Q81" s="43">
        <f>SUM(G81:P81)</f>
        <v>16000</v>
      </c>
      <c r="R81" s="8"/>
    </row>
    <row r="82" spans="1:18" s="9" customFormat="1" ht="29.4" customHeight="1" x14ac:dyDescent="0.3">
      <c r="A82" s="28" t="s">
        <v>221</v>
      </c>
      <c r="B82" s="11">
        <v>634</v>
      </c>
      <c r="C82" s="6" t="s">
        <v>295</v>
      </c>
      <c r="D82" s="50">
        <v>104000</v>
      </c>
      <c r="E82" s="50">
        <v>104000</v>
      </c>
      <c r="F82" s="50"/>
      <c r="G82" s="50"/>
      <c r="H82" s="50"/>
      <c r="I82" s="50"/>
      <c r="J82" s="50">
        <v>104000</v>
      </c>
      <c r="K82" s="50"/>
      <c r="L82" s="50"/>
      <c r="M82" s="50"/>
      <c r="N82" s="50"/>
      <c r="O82" s="50"/>
      <c r="P82" s="50"/>
      <c r="Q82" s="43">
        <f>SUM(G82:P82)</f>
        <v>104000</v>
      </c>
      <c r="R82" s="8"/>
    </row>
    <row r="83" spans="1:18" s="9" customFormat="1" ht="28.2" customHeight="1" x14ac:dyDescent="0.3">
      <c r="A83" s="28" t="s">
        <v>261</v>
      </c>
      <c r="B83" s="11">
        <v>634</v>
      </c>
      <c r="C83" s="6" t="s">
        <v>162</v>
      </c>
      <c r="D83" s="50">
        <v>900000</v>
      </c>
      <c r="E83" s="8">
        <v>900000</v>
      </c>
      <c r="F83" s="50"/>
      <c r="G83" s="50"/>
      <c r="H83" s="50"/>
      <c r="I83" s="50"/>
      <c r="J83" s="50">
        <v>900000</v>
      </c>
      <c r="K83" s="50"/>
      <c r="L83" s="50"/>
      <c r="M83" s="50"/>
      <c r="N83" s="50"/>
      <c r="O83" s="50"/>
      <c r="P83" s="50"/>
      <c r="Q83" s="43">
        <f t="shared" si="14"/>
        <v>900000</v>
      </c>
      <c r="R83" s="8"/>
    </row>
    <row r="84" spans="1:18" s="9" customFormat="1" ht="14.4" hidden="1" customHeight="1" x14ac:dyDescent="0.3">
      <c r="A84" s="28" t="s">
        <v>223</v>
      </c>
      <c r="B84" s="11">
        <v>634</v>
      </c>
      <c r="C84" s="6" t="s">
        <v>263</v>
      </c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43">
        <f t="shared" si="14"/>
        <v>0</v>
      </c>
      <c r="R84" s="8"/>
    </row>
    <row r="85" spans="1:18" hidden="1" x14ac:dyDescent="0.3">
      <c r="A85" s="28" t="s">
        <v>224</v>
      </c>
      <c r="B85" s="11">
        <v>634</v>
      </c>
      <c r="C85" s="6" t="s">
        <v>262</v>
      </c>
      <c r="D85" s="43"/>
      <c r="E85" s="47"/>
      <c r="F85" s="47"/>
      <c r="G85" s="43"/>
      <c r="H85" s="47"/>
      <c r="I85" s="47"/>
      <c r="J85" s="47"/>
      <c r="K85" s="47"/>
      <c r="L85" s="47"/>
      <c r="M85" s="47"/>
      <c r="N85" s="47"/>
      <c r="O85" s="47"/>
      <c r="P85" s="47"/>
      <c r="Q85" s="43">
        <f t="shared" si="14"/>
        <v>0</v>
      </c>
      <c r="R85" s="8">
        <f t="shared" si="15"/>
        <v>0</v>
      </c>
    </row>
    <row r="86" spans="1:18" s="1" customFormat="1" ht="14.4" customHeight="1" x14ac:dyDescent="0.3">
      <c r="A86" s="119" t="s">
        <v>92</v>
      </c>
      <c r="B86" s="120"/>
      <c r="C86" s="121"/>
      <c r="D86" s="58">
        <f>D87+D88+D89</f>
        <v>1550000</v>
      </c>
      <c r="E86" s="58">
        <f>E87+E88+E89</f>
        <v>1550000</v>
      </c>
      <c r="F86" s="58">
        <f>SUM(F87:F89)</f>
        <v>1550000</v>
      </c>
      <c r="G86" s="58">
        <f t="shared" ref="G86:P86" si="17">SUM(G87:G89)</f>
        <v>0</v>
      </c>
      <c r="H86" s="58">
        <f t="shared" si="17"/>
        <v>0</v>
      </c>
      <c r="I86" s="58">
        <f t="shared" si="17"/>
        <v>0</v>
      </c>
      <c r="J86" s="58">
        <f t="shared" si="17"/>
        <v>0</v>
      </c>
      <c r="K86" s="58">
        <f t="shared" si="17"/>
        <v>0</v>
      </c>
      <c r="L86" s="58">
        <f t="shared" si="17"/>
        <v>0</v>
      </c>
      <c r="M86" s="58">
        <f t="shared" si="17"/>
        <v>0</v>
      </c>
      <c r="N86" s="58">
        <f t="shared" si="17"/>
        <v>1550000</v>
      </c>
      <c r="O86" s="58">
        <f t="shared" si="17"/>
        <v>0</v>
      </c>
      <c r="P86" s="58">
        <f t="shared" si="17"/>
        <v>0</v>
      </c>
      <c r="Q86" s="13">
        <f t="shared" si="14"/>
        <v>1550000</v>
      </c>
      <c r="R86" s="68"/>
    </row>
    <row r="87" spans="1:18" ht="14.4" customHeight="1" x14ac:dyDescent="0.3">
      <c r="A87" s="28" t="s">
        <v>173</v>
      </c>
      <c r="B87" s="11">
        <v>611</v>
      </c>
      <c r="C87" s="6" t="s">
        <v>277</v>
      </c>
      <c r="D87" s="5">
        <v>830000</v>
      </c>
      <c r="E87" s="50">
        <v>855000</v>
      </c>
      <c r="F87" s="50">
        <v>880000</v>
      </c>
      <c r="G87" s="50"/>
      <c r="H87" s="50"/>
      <c r="I87" s="50"/>
      <c r="J87" s="50"/>
      <c r="K87" s="50"/>
      <c r="L87" s="50"/>
      <c r="M87" s="50"/>
      <c r="N87" s="50">
        <v>830000</v>
      </c>
      <c r="O87" s="50"/>
      <c r="P87" s="50"/>
      <c r="Q87" s="43">
        <f t="shared" si="14"/>
        <v>830000</v>
      </c>
      <c r="R87" s="8"/>
    </row>
    <row r="88" spans="1:18" x14ac:dyDescent="0.3">
      <c r="A88" s="28" t="s">
        <v>174</v>
      </c>
      <c r="B88" s="11">
        <v>635</v>
      </c>
      <c r="C88" s="6" t="s">
        <v>94</v>
      </c>
      <c r="D88" s="5">
        <v>520000</v>
      </c>
      <c r="E88" s="47">
        <v>495000</v>
      </c>
      <c r="F88" s="47">
        <v>470000</v>
      </c>
      <c r="G88" s="47"/>
      <c r="H88" s="47"/>
      <c r="I88" s="47"/>
      <c r="J88" s="47"/>
      <c r="K88" s="47"/>
      <c r="L88" s="47"/>
      <c r="M88" s="47"/>
      <c r="N88" s="47">
        <v>520000</v>
      </c>
      <c r="O88" s="47"/>
      <c r="P88" s="47"/>
      <c r="Q88" s="43">
        <f t="shared" si="14"/>
        <v>520000</v>
      </c>
      <c r="R88" s="8">
        <f t="shared" si="15"/>
        <v>0</v>
      </c>
    </row>
    <row r="89" spans="1:18" s="9" customFormat="1" x14ac:dyDescent="0.3">
      <c r="A89" s="28" t="s">
        <v>82</v>
      </c>
      <c r="B89" s="11">
        <v>635</v>
      </c>
      <c r="C89" s="6" t="s">
        <v>95</v>
      </c>
      <c r="D89" s="5">
        <v>200000</v>
      </c>
      <c r="E89" s="50">
        <v>200000</v>
      </c>
      <c r="F89" s="50">
        <v>200000</v>
      </c>
      <c r="G89" s="50"/>
      <c r="H89" s="50"/>
      <c r="I89" s="50"/>
      <c r="J89" s="50"/>
      <c r="K89" s="50"/>
      <c r="L89" s="50"/>
      <c r="M89" s="50"/>
      <c r="N89" s="50">
        <v>200000</v>
      </c>
      <c r="O89" s="50"/>
      <c r="P89" s="50"/>
      <c r="Q89" s="43">
        <f t="shared" si="14"/>
        <v>200000</v>
      </c>
      <c r="R89" s="8">
        <f t="shared" si="15"/>
        <v>0</v>
      </c>
    </row>
    <row r="90" spans="1:18" s="69" customFormat="1" x14ac:dyDescent="0.3">
      <c r="A90" s="119" t="s">
        <v>96</v>
      </c>
      <c r="B90" s="120"/>
      <c r="C90" s="121"/>
      <c r="D90" s="58">
        <f>D91+D92</f>
        <v>1108411</v>
      </c>
      <c r="E90" s="58">
        <f>E91+E92</f>
        <v>1108411</v>
      </c>
      <c r="F90" s="58">
        <f>SUM(F91:F92)</f>
        <v>1108411</v>
      </c>
      <c r="G90" s="58">
        <f t="shared" ref="G90:P90" si="18">SUM(G91:G92)</f>
        <v>1108411</v>
      </c>
      <c r="H90" s="58">
        <f t="shared" si="18"/>
        <v>0</v>
      </c>
      <c r="I90" s="58">
        <f t="shared" si="18"/>
        <v>0</v>
      </c>
      <c r="J90" s="58">
        <f t="shared" si="18"/>
        <v>0</v>
      </c>
      <c r="K90" s="58">
        <f t="shared" si="18"/>
        <v>0</v>
      </c>
      <c r="L90" s="58">
        <f t="shared" si="18"/>
        <v>0</v>
      </c>
      <c r="M90" s="58">
        <f t="shared" si="18"/>
        <v>0</v>
      </c>
      <c r="N90" s="58">
        <f t="shared" si="18"/>
        <v>0</v>
      </c>
      <c r="O90" s="58">
        <f t="shared" si="18"/>
        <v>0</v>
      </c>
      <c r="P90" s="58">
        <f t="shared" si="18"/>
        <v>0</v>
      </c>
      <c r="Q90" s="13">
        <f t="shared" si="14"/>
        <v>1108411</v>
      </c>
      <c r="R90" s="68"/>
    </row>
    <row r="91" spans="1:18" x14ac:dyDescent="0.3">
      <c r="A91" s="28" t="s">
        <v>83</v>
      </c>
      <c r="B91" s="11">
        <v>611</v>
      </c>
      <c r="C91" s="6" t="s">
        <v>278</v>
      </c>
      <c r="D91" s="5">
        <v>438411</v>
      </c>
      <c r="E91" s="47">
        <v>420411</v>
      </c>
      <c r="F91" s="47">
        <v>408411</v>
      </c>
      <c r="G91" s="47">
        <v>438411</v>
      </c>
      <c r="H91" s="47"/>
      <c r="I91" s="47"/>
      <c r="J91" s="47"/>
      <c r="K91" s="47"/>
      <c r="L91" s="47"/>
      <c r="M91" s="47"/>
      <c r="N91" s="47"/>
      <c r="O91" s="47"/>
      <c r="P91" s="47"/>
      <c r="Q91" s="43">
        <f t="shared" si="14"/>
        <v>438411</v>
      </c>
      <c r="R91" s="8">
        <f t="shared" si="15"/>
        <v>0</v>
      </c>
    </row>
    <row r="92" spans="1:18" x14ac:dyDescent="0.3">
      <c r="A92" s="28" t="s">
        <v>84</v>
      </c>
      <c r="B92" s="11">
        <v>635</v>
      </c>
      <c r="C92" s="6" t="s">
        <v>98</v>
      </c>
      <c r="D92" s="5">
        <v>670000</v>
      </c>
      <c r="E92" s="47">
        <v>688000</v>
      </c>
      <c r="F92" s="47">
        <v>700000</v>
      </c>
      <c r="G92" s="47">
        <v>670000</v>
      </c>
      <c r="H92" s="47"/>
      <c r="I92" s="47"/>
      <c r="J92" s="47"/>
      <c r="K92" s="47"/>
      <c r="L92" s="47"/>
      <c r="M92" s="47"/>
      <c r="N92" s="47"/>
      <c r="O92" s="47"/>
      <c r="P92" s="47"/>
      <c r="Q92" s="43">
        <f t="shared" si="14"/>
        <v>670000</v>
      </c>
      <c r="R92" s="8">
        <f t="shared" si="15"/>
        <v>0</v>
      </c>
    </row>
    <row r="93" spans="1:18" s="69" customFormat="1" x14ac:dyDescent="0.3">
      <c r="A93" s="119" t="s">
        <v>99</v>
      </c>
      <c r="B93" s="120"/>
      <c r="C93" s="121"/>
      <c r="D93" s="58">
        <f>D95+D96</f>
        <v>2420000</v>
      </c>
      <c r="E93" s="58">
        <f>E95+E96</f>
        <v>630000</v>
      </c>
      <c r="F93" s="58">
        <f t="shared" ref="F93:P93" si="19">SUM(F94:F96)</f>
        <v>640000</v>
      </c>
      <c r="G93" s="58">
        <f t="shared" si="19"/>
        <v>0</v>
      </c>
      <c r="H93" s="58">
        <f t="shared" si="19"/>
        <v>0</v>
      </c>
      <c r="I93" s="58">
        <f t="shared" si="19"/>
        <v>0</v>
      </c>
      <c r="J93" s="58">
        <f t="shared" si="19"/>
        <v>1800000</v>
      </c>
      <c r="K93" s="58">
        <f t="shared" si="19"/>
        <v>620000</v>
      </c>
      <c r="L93" s="58">
        <f t="shared" si="19"/>
        <v>0</v>
      </c>
      <c r="M93" s="58">
        <f t="shared" si="19"/>
        <v>0</v>
      </c>
      <c r="N93" s="58">
        <f t="shared" si="19"/>
        <v>0</v>
      </c>
      <c r="O93" s="58">
        <f t="shared" si="19"/>
        <v>0</v>
      </c>
      <c r="P93" s="58">
        <f t="shared" si="19"/>
        <v>0</v>
      </c>
      <c r="Q93" s="13">
        <f t="shared" si="14"/>
        <v>2420000</v>
      </c>
      <c r="R93" s="68">
        <f t="shared" si="15"/>
        <v>0</v>
      </c>
    </row>
    <row r="94" spans="1:18" s="9" customFormat="1" ht="30.75" hidden="1" customHeight="1" x14ac:dyDescent="0.3">
      <c r="A94" s="28" t="s">
        <v>87</v>
      </c>
      <c r="B94" s="11">
        <v>634</v>
      </c>
      <c r="C94" s="6" t="s">
        <v>168</v>
      </c>
      <c r="D94" s="5"/>
      <c r="E94" s="49"/>
      <c r="F94" s="49"/>
      <c r="G94" s="50"/>
      <c r="H94" s="50"/>
      <c r="I94" s="50"/>
      <c r="J94" s="49"/>
      <c r="K94" s="50"/>
      <c r="L94" s="50"/>
      <c r="M94" s="50"/>
      <c r="N94" s="50"/>
      <c r="O94" s="50"/>
      <c r="P94" s="50"/>
      <c r="Q94" s="43">
        <f t="shared" si="14"/>
        <v>0</v>
      </c>
      <c r="R94" s="8">
        <f t="shared" si="15"/>
        <v>0</v>
      </c>
    </row>
    <row r="95" spans="1:18" s="9" customFormat="1" x14ac:dyDescent="0.3">
      <c r="A95" s="28" t="s">
        <v>85</v>
      </c>
      <c r="B95" s="11">
        <v>634</v>
      </c>
      <c r="C95" s="6" t="s">
        <v>226</v>
      </c>
      <c r="D95" s="33">
        <v>1800000</v>
      </c>
      <c r="E95" s="49"/>
      <c r="F95" s="49"/>
      <c r="G95" s="49"/>
      <c r="H95" s="49"/>
      <c r="I95" s="49"/>
      <c r="J95" s="49">
        <v>1800000</v>
      </c>
      <c r="K95" s="49"/>
      <c r="L95" s="49"/>
      <c r="M95" s="49"/>
      <c r="N95" s="49"/>
      <c r="O95" s="49"/>
      <c r="P95" s="49"/>
      <c r="Q95" s="43">
        <f t="shared" si="14"/>
        <v>1800000</v>
      </c>
      <c r="R95" s="8">
        <f t="shared" si="15"/>
        <v>0</v>
      </c>
    </row>
    <row r="96" spans="1:18" s="9" customFormat="1" x14ac:dyDescent="0.3">
      <c r="A96" s="28" t="s">
        <v>86</v>
      </c>
      <c r="B96" s="11">
        <v>634</v>
      </c>
      <c r="C96" s="6" t="s">
        <v>100</v>
      </c>
      <c r="D96" s="5">
        <v>620000</v>
      </c>
      <c r="E96" s="49">
        <v>630000</v>
      </c>
      <c r="F96" s="49">
        <v>640000</v>
      </c>
      <c r="G96" s="50"/>
      <c r="H96" s="50"/>
      <c r="I96" s="50"/>
      <c r="J96" s="49"/>
      <c r="K96" s="50">
        <v>620000</v>
      </c>
      <c r="L96" s="50"/>
      <c r="M96" s="50"/>
      <c r="N96" s="50"/>
      <c r="O96" s="50"/>
      <c r="P96" s="50"/>
      <c r="Q96" s="43">
        <f t="shared" si="14"/>
        <v>620000</v>
      </c>
      <c r="R96" s="8">
        <f t="shared" si="15"/>
        <v>0</v>
      </c>
    </row>
    <row r="97" spans="1:18" s="69" customFormat="1" x14ac:dyDescent="0.3">
      <c r="A97" s="119" t="s">
        <v>131</v>
      </c>
      <c r="B97" s="120"/>
      <c r="C97" s="121"/>
      <c r="D97" s="60">
        <f t="shared" ref="D97:P97" si="20">SUM(D98:D128)</f>
        <v>39415654</v>
      </c>
      <c r="E97" s="60">
        <f t="shared" si="20"/>
        <v>9526516</v>
      </c>
      <c r="F97" s="60">
        <f t="shared" si="20"/>
        <v>550000</v>
      </c>
      <c r="G97" s="60">
        <f t="shared" si="20"/>
        <v>0</v>
      </c>
      <c r="H97" s="60">
        <f t="shared" si="20"/>
        <v>0</v>
      </c>
      <c r="I97" s="60">
        <f t="shared" si="20"/>
        <v>0</v>
      </c>
      <c r="J97" s="60">
        <f t="shared" si="20"/>
        <v>38169686</v>
      </c>
      <c r="K97" s="60">
        <f t="shared" si="20"/>
        <v>248438</v>
      </c>
      <c r="L97" s="60">
        <f t="shared" si="20"/>
        <v>0</v>
      </c>
      <c r="M97" s="60">
        <f t="shared" si="20"/>
        <v>447530</v>
      </c>
      <c r="N97" s="60">
        <f t="shared" si="20"/>
        <v>450000</v>
      </c>
      <c r="O97" s="60">
        <f t="shared" si="20"/>
        <v>100000</v>
      </c>
      <c r="P97" s="60">
        <f t="shared" si="20"/>
        <v>0</v>
      </c>
      <c r="Q97" s="13">
        <f t="shared" si="14"/>
        <v>39415654</v>
      </c>
      <c r="R97" s="68">
        <f t="shared" ref="R97:R131" si="21">D97-Q97</f>
        <v>0</v>
      </c>
    </row>
    <row r="98" spans="1:18" s="9" customFormat="1" x14ac:dyDescent="0.3">
      <c r="A98" s="44" t="s">
        <v>279</v>
      </c>
      <c r="B98" s="45">
        <v>638</v>
      </c>
      <c r="C98" s="46" t="s">
        <v>229</v>
      </c>
      <c r="D98" s="50">
        <v>9000000</v>
      </c>
      <c r="E98" s="50">
        <v>5206516</v>
      </c>
      <c r="F98" s="50"/>
      <c r="G98" s="50"/>
      <c r="H98" s="50"/>
      <c r="I98" s="50"/>
      <c r="J98" s="50">
        <v>9000000</v>
      </c>
      <c r="K98" s="50"/>
      <c r="L98" s="50"/>
      <c r="M98" s="50"/>
      <c r="N98" s="50"/>
      <c r="O98" s="50"/>
      <c r="P98" s="50"/>
      <c r="Q98" s="43">
        <f t="shared" si="14"/>
        <v>9000000</v>
      </c>
      <c r="R98" s="8">
        <f t="shared" si="21"/>
        <v>0</v>
      </c>
    </row>
    <row r="99" spans="1:18" s="9" customFormat="1" x14ac:dyDescent="0.3">
      <c r="A99" s="44" t="s">
        <v>87</v>
      </c>
      <c r="B99" s="45">
        <v>638</v>
      </c>
      <c r="C99" s="46" t="s">
        <v>297</v>
      </c>
      <c r="D99" s="50">
        <v>2800000</v>
      </c>
      <c r="E99" s="50"/>
      <c r="F99" s="50"/>
      <c r="G99" s="50"/>
      <c r="H99" s="50"/>
      <c r="I99" s="50"/>
      <c r="J99" s="50">
        <v>2800000</v>
      </c>
      <c r="K99" s="50"/>
      <c r="L99" s="50"/>
      <c r="M99" s="50"/>
      <c r="N99" s="50"/>
      <c r="O99" s="50"/>
      <c r="P99" s="50"/>
      <c r="Q99" s="43">
        <f>SUM(G99:P99)</f>
        <v>2800000</v>
      </c>
      <c r="R99" s="8">
        <f t="shared" si="21"/>
        <v>0</v>
      </c>
    </row>
    <row r="100" spans="1:18" s="9" customFormat="1" x14ac:dyDescent="0.3">
      <c r="A100" s="44" t="s">
        <v>88</v>
      </c>
      <c r="B100" s="45">
        <v>638</v>
      </c>
      <c r="C100" s="46" t="s">
        <v>298</v>
      </c>
      <c r="D100" s="50">
        <v>3000000</v>
      </c>
      <c r="E100" s="50"/>
      <c r="F100" s="50"/>
      <c r="G100" s="50"/>
      <c r="H100" s="50"/>
      <c r="I100" s="50"/>
      <c r="J100" s="50">
        <v>3000000</v>
      </c>
      <c r="K100" s="50"/>
      <c r="L100" s="50"/>
      <c r="M100" s="50"/>
      <c r="N100" s="50"/>
      <c r="O100" s="50"/>
      <c r="P100" s="50"/>
      <c r="Q100" s="43">
        <f>SUM(G100:P100)</f>
        <v>3000000</v>
      </c>
      <c r="R100" s="8">
        <f t="shared" si="21"/>
        <v>0</v>
      </c>
    </row>
    <row r="101" spans="1:18" s="9" customFormat="1" x14ac:dyDescent="0.3">
      <c r="A101" s="44" t="s">
        <v>89</v>
      </c>
      <c r="B101" s="45">
        <v>638</v>
      </c>
      <c r="C101" s="46" t="s">
        <v>299</v>
      </c>
      <c r="D101" s="50">
        <v>800000</v>
      </c>
      <c r="E101" s="50"/>
      <c r="F101" s="50"/>
      <c r="G101" s="50"/>
      <c r="H101" s="50"/>
      <c r="I101" s="50"/>
      <c r="J101" s="50">
        <v>800000</v>
      </c>
      <c r="K101" s="50"/>
      <c r="L101" s="50"/>
      <c r="M101" s="50"/>
      <c r="N101" s="50"/>
      <c r="O101" s="50"/>
      <c r="P101" s="50"/>
      <c r="Q101" s="43">
        <f>SUM(G101:P101)</f>
        <v>800000</v>
      </c>
      <c r="R101" s="8">
        <f t="shared" si="21"/>
        <v>0</v>
      </c>
    </row>
    <row r="102" spans="1:18" s="9" customFormat="1" x14ac:dyDescent="0.3">
      <c r="A102" s="44" t="s">
        <v>90</v>
      </c>
      <c r="B102" s="45">
        <v>638</v>
      </c>
      <c r="C102" s="46" t="s">
        <v>300</v>
      </c>
      <c r="D102" s="50">
        <v>3222886</v>
      </c>
      <c r="E102" s="50"/>
      <c r="F102" s="50"/>
      <c r="G102" s="50"/>
      <c r="H102" s="50"/>
      <c r="I102" s="50"/>
      <c r="J102" s="50">
        <v>3222886</v>
      </c>
      <c r="K102" s="50"/>
      <c r="L102" s="50"/>
      <c r="M102" s="50"/>
      <c r="N102" s="50"/>
      <c r="O102" s="50"/>
      <c r="P102" s="50"/>
      <c r="Q102" s="43">
        <f>SUM(G102:P102)</f>
        <v>3222886</v>
      </c>
      <c r="R102" s="8">
        <f t="shared" si="21"/>
        <v>0</v>
      </c>
    </row>
    <row r="103" spans="1:18" s="9" customFormat="1" ht="28.95" customHeight="1" x14ac:dyDescent="0.3">
      <c r="A103" s="44" t="s">
        <v>91</v>
      </c>
      <c r="B103" s="45">
        <v>638</v>
      </c>
      <c r="C103" s="6" t="s">
        <v>165</v>
      </c>
      <c r="D103" s="50">
        <v>4000000</v>
      </c>
      <c r="E103" s="50"/>
      <c r="F103" s="50"/>
      <c r="G103" s="50"/>
      <c r="H103" s="50"/>
      <c r="I103" s="50"/>
      <c r="J103" s="50">
        <v>4000000</v>
      </c>
      <c r="K103" s="50"/>
      <c r="L103" s="50"/>
      <c r="M103" s="50"/>
      <c r="N103" s="50"/>
      <c r="O103" s="50"/>
      <c r="P103" s="50"/>
      <c r="Q103" s="43">
        <f t="shared" si="14"/>
        <v>4000000</v>
      </c>
      <c r="R103" s="8">
        <f t="shared" si="21"/>
        <v>0</v>
      </c>
    </row>
    <row r="104" spans="1:18" ht="28.95" customHeight="1" x14ac:dyDescent="0.3">
      <c r="A104" s="44" t="s">
        <v>281</v>
      </c>
      <c r="B104" s="11">
        <v>638</v>
      </c>
      <c r="C104" s="6" t="s">
        <v>280</v>
      </c>
      <c r="D104" s="5">
        <v>450000</v>
      </c>
      <c r="E104" s="47">
        <v>450000</v>
      </c>
      <c r="F104" s="47">
        <v>450000</v>
      </c>
      <c r="G104" s="47"/>
      <c r="H104" s="47"/>
      <c r="I104" s="47"/>
      <c r="J104" s="47"/>
      <c r="K104" s="47"/>
      <c r="L104" s="47"/>
      <c r="M104" s="47"/>
      <c r="N104" s="47">
        <v>450000</v>
      </c>
      <c r="O104" s="47"/>
      <c r="P104" s="47"/>
      <c r="Q104" s="43">
        <f t="shared" si="14"/>
        <v>450000</v>
      </c>
      <c r="R104" s="8">
        <f t="shared" si="21"/>
        <v>0</v>
      </c>
    </row>
    <row r="105" spans="1:18" s="9" customFormat="1" ht="28.95" hidden="1" customHeight="1" x14ac:dyDescent="0.3">
      <c r="A105" s="44" t="s">
        <v>93</v>
      </c>
      <c r="B105" s="11">
        <v>638</v>
      </c>
      <c r="C105" s="6" t="s">
        <v>271</v>
      </c>
      <c r="D105" s="5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43">
        <f t="shared" si="14"/>
        <v>0</v>
      </c>
      <c r="R105" s="8">
        <f t="shared" si="21"/>
        <v>0</v>
      </c>
    </row>
    <row r="106" spans="1:18" s="9" customFormat="1" ht="28.95" customHeight="1" x14ac:dyDescent="0.3">
      <c r="A106" s="44" t="s">
        <v>93</v>
      </c>
      <c r="B106" s="11">
        <v>638</v>
      </c>
      <c r="C106" s="6" t="s">
        <v>167</v>
      </c>
      <c r="D106" s="5">
        <v>4000000</v>
      </c>
      <c r="E106" s="50"/>
      <c r="F106" s="50"/>
      <c r="G106" s="50"/>
      <c r="H106" s="50"/>
      <c r="I106" s="50"/>
      <c r="J106" s="50">
        <v>4000000</v>
      </c>
      <c r="K106" s="50"/>
      <c r="L106" s="50"/>
      <c r="M106" s="50"/>
      <c r="N106" s="50"/>
      <c r="O106" s="50"/>
      <c r="P106" s="50"/>
      <c r="Q106" s="43">
        <f t="shared" si="14"/>
        <v>4000000</v>
      </c>
      <c r="R106" s="8">
        <f t="shared" si="21"/>
        <v>0</v>
      </c>
    </row>
    <row r="107" spans="1:18" s="9" customFormat="1" ht="14.4" customHeight="1" x14ac:dyDescent="0.3">
      <c r="A107" s="44" t="s">
        <v>143</v>
      </c>
      <c r="B107" s="11">
        <v>638</v>
      </c>
      <c r="C107" s="6" t="s">
        <v>236</v>
      </c>
      <c r="D107" s="5">
        <v>661800</v>
      </c>
      <c r="E107" s="50"/>
      <c r="F107" s="50"/>
      <c r="G107" s="50"/>
      <c r="H107" s="50"/>
      <c r="I107" s="50"/>
      <c r="J107" s="50">
        <v>661800</v>
      </c>
      <c r="K107" s="50"/>
      <c r="L107" s="50"/>
      <c r="M107" s="50"/>
      <c r="N107" s="50"/>
      <c r="O107" s="50"/>
      <c r="P107" s="50"/>
      <c r="Q107" s="43">
        <f t="shared" si="14"/>
        <v>661800</v>
      </c>
      <c r="R107" s="8">
        <f t="shared" si="21"/>
        <v>0</v>
      </c>
    </row>
    <row r="108" spans="1:18" hidden="1" x14ac:dyDescent="0.3">
      <c r="A108" s="44" t="s">
        <v>281</v>
      </c>
      <c r="B108" s="11">
        <v>638</v>
      </c>
      <c r="C108" s="6" t="s">
        <v>151</v>
      </c>
      <c r="D108" s="5"/>
      <c r="E108" s="47"/>
      <c r="F108" s="43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3">
        <f t="shared" si="14"/>
        <v>0</v>
      </c>
      <c r="R108" s="8">
        <f t="shared" si="21"/>
        <v>0</v>
      </c>
    </row>
    <row r="109" spans="1:18" s="9" customFormat="1" ht="28.8" hidden="1" x14ac:dyDescent="0.3">
      <c r="A109" s="44" t="s">
        <v>93</v>
      </c>
      <c r="B109" s="11">
        <v>638</v>
      </c>
      <c r="C109" s="6" t="s">
        <v>238</v>
      </c>
      <c r="D109" s="5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43">
        <f t="shared" si="14"/>
        <v>0</v>
      </c>
      <c r="R109" s="8">
        <f t="shared" si="21"/>
        <v>0</v>
      </c>
    </row>
    <row r="110" spans="1:18" s="9" customFormat="1" ht="28.95" hidden="1" customHeight="1" x14ac:dyDescent="0.3">
      <c r="A110" s="44" t="s">
        <v>93</v>
      </c>
      <c r="B110" s="11">
        <v>638</v>
      </c>
      <c r="C110" s="29" t="s">
        <v>264</v>
      </c>
      <c r="D110" s="5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43">
        <f t="shared" si="14"/>
        <v>0</v>
      </c>
      <c r="R110" s="8">
        <f t="shared" si="21"/>
        <v>0</v>
      </c>
    </row>
    <row r="111" spans="1:18" hidden="1" x14ac:dyDescent="0.3">
      <c r="A111" s="44" t="s">
        <v>143</v>
      </c>
      <c r="B111" s="11">
        <v>638</v>
      </c>
      <c r="C111" s="6" t="s">
        <v>184</v>
      </c>
      <c r="D111" s="5"/>
      <c r="E111" s="47"/>
      <c r="F111" s="43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3">
        <f t="shared" si="14"/>
        <v>0</v>
      </c>
      <c r="R111" s="8">
        <f t="shared" si="21"/>
        <v>0</v>
      </c>
    </row>
    <row r="112" spans="1:18" s="9" customFormat="1" hidden="1" x14ac:dyDescent="0.3">
      <c r="A112" s="44" t="s">
        <v>281</v>
      </c>
      <c r="B112" s="11">
        <v>638</v>
      </c>
      <c r="C112" s="6" t="s">
        <v>185</v>
      </c>
      <c r="D112" s="5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43">
        <f t="shared" si="14"/>
        <v>0</v>
      </c>
      <c r="R112" s="8">
        <f t="shared" si="21"/>
        <v>0</v>
      </c>
    </row>
    <row r="113" spans="1:18" s="9" customFormat="1" ht="28.95" hidden="1" customHeight="1" x14ac:dyDescent="0.3">
      <c r="A113" s="44" t="s">
        <v>93</v>
      </c>
      <c r="B113" s="11">
        <v>638</v>
      </c>
      <c r="C113" s="6" t="s">
        <v>150</v>
      </c>
      <c r="D113" s="5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43">
        <f t="shared" si="14"/>
        <v>0</v>
      </c>
      <c r="R113" s="8">
        <f t="shared" si="21"/>
        <v>0</v>
      </c>
    </row>
    <row r="114" spans="1:18" x14ac:dyDescent="0.3">
      <c r="A114" s="44" t="s">
        <v>97</v>
      </c>
      <c r="B114" s="11">
        <v>638</v>
      </c>
      <c r="C114" s="6" t="s">
        <v>75</v>
      </c>
      <c r="D114" s="5">
        <v>100000</v>
      </c>
      <c r="E114" s="47">
        <v>100000</v>
      </c>
      <c r="F114" s="47">
        <v>100000</v>
      </c>
      <c r="G114" s="47"/>
      <c r="H114" s="47"/>
      <c r="I114" s="47"/>
      <c r="J114" s="47"/>
      <c r="K114" s="47"/>
      <c r="L114" s="47"/>
      <c r="M114" s="47"/>
      <c r="N114" s="47"/>
      <c r="O114" s="47">
        <v>100000</v>
      </c>
      <c r="P114" s="47"/>
      <c r="Q114" s="43">
        <f t="shared" si="14"/>
        <v>100000</v>
      </c>
      <c r="R114" s="8">
        <f t="shared" si="21"/>
        <v>0</v>
      </c>
    </row>
    <row r="115" spans="1:18" x14ac:dyDescent="0.3">
      <c r="A115" s="44" t="s">
        <v>144</v>
      </c>
      <c r="B115" s="11">
        <v>638</v>
      </c>
      <c r="C115" s="6" t="s">
        <v>306</v>
      </c>
      <c r="D115" s="5">
        <v>100000</v>
      </c>
      <c r="E115" s="47"/>
      <c r="F115" s="47"/>
      <c r="G115" s="47"/>
      <c r="H115" s="47"/>
      <c r="I115" s="47"/>
      <c r="J115" s="47"/>
      <c r="K115" s="47"/>
      <c r="L115" s="47"/>
      <c r="M115" s="47">
        <v>100000</v>
      </c>
      <c r="N115" s="47"/>
      <c r="O115" s="47"/>
      <c r="P115" s="47"/>
      <c r="Q115" s="43">
        <f>SUM(G115:P115)</f>
        <v>100000</v>
      </c>
      <c r="R115" s="8">
        <f t="shared" si="21"/>
        <v>0</v>
      </c>
    </row>
    <row r="116" spans="1:18" x14ac:dyDescent="0.3">
      <c r="A116" s="44" t="s">
        <v>145</v>
      </c>
      <c r="B116" s="11">
        <v>638</v>
      </c>
      <c r="C116" s="6" t="s">
        <v>309</v>
      </c>
      <c r="D116" s="5">
        <v>75000</v>
      </c>
      <c r="E116" s="47"/>
      <c r="F116" s="47"/>
      <c r="G116" s="47"/>
      <c r="H116" s="47"/>
      <c r="I116" s="47"/>
      <c r="J116" s="47"/>
      <c r="K116" s="47"/>
      <c r="L116" s="47"/>
      <c r="M116" s="47">
        <v>75000</v>
      </c>
      <c r="N116" s="47"/>
      <c r="O116" s="47"/>
      <c r="P116" s="47"/>
      <c r="Q116" s="43">
        <f>SUM(G116:P116)</f>
        <v>75000</v>
      </c>
      <c r="R116" s="8">
        <f t="shared" si="21"/>
        <v>0</v>
      </c>
    </row>
    <row r="117" spans="1:18" x14ac:dyDescent="0.3">
      <c r="A117" s="44" t="s">
        <v>102</v>
      </c>
      <c r="B117" s="11">
        <v>638</v>
      </c>
      <c r="C117" s="6" t="s">
        <v>310</v>
      </c>
      <c r="D117" s="5">
        <v>55000</v>
      </c>
      <c r="E117" s="47"/>
      <c r="F117" s="47"/>
      <c r="G117" s="47"/>
      <c r="H117" s="47"/>
      <c r="I117" s="47"/>
      <c r="J117" s="47"/>
      <c r="K117" s="47"/>
      <c r="L117" s="47"/>
      <c r="M117" s="47">
        <v>55000</v>
      </c>
      <c r="N117" s="47"/>
      <c r="O117" s="47"/>
      <c r="P117" s="47"/>
      <c r="Q117" s="43">
        <f>SUM(G117:P117)</f>
        <v>55000</v>
      </c>
      <c r="R117" s="8">
        <f t="shared" si="21"/>
        <v>0</v>
      </c>
    </row>
    <row r="118" spans="1:18" x14ac:dyDescent="0.3">
      <c r="A118" s="44" t="s">
        <v>146</v>
      </c>
      <c r="B118" s="11">
        <v>638</v>
      </c>
      <c r="C118" s="6" t="s">
        <v>311</v>
      </c>
      <c r="D118" s="5">
        <v>217530</v>
      </c>
      <c r="E118" s="47"/>
      <c r="F118" s="47"/>
      <c r="G118" s="47"/>
      <c r="H118" s="47"/>
      <c r="I118" s="47"/>
      <c r="J118" s="47"/>
      <c r="K118" s="47"/>
      <c r="L118" s="47"/>
      <c r="M118" s="47">
        <v>217530</v>
      </c>
      <c r="N118" s="47"/>
      <c r="O118" s="47"/>
      <c r="P118" s="47"/>
      <c r="Q118" s="43">
        <f>SUM(G118:P118)</f>
        <v>217530</v>
      </c>
      <c r="R118" s="8">
        <f t="shared" si="21"/>
        <v>0</v>
      </c>
    </row>
    <row r="119" spans="1:18" x14ac:dyDescent="0.3">
      <c r="A119" s="44" t="s">
        <v>103</v>
      </c>
      <c r="B119" s="11">
        <v>638</v>
      </c>
      <c r="C119" s="6" t="s">
        <v>312</v>
      </c>
      <c r="D119" s="5">
        <v>248438</v>
      </c>
      <c r="E119" s="47">
        <v>200000</v>
      </c>
      <c r="F119" s="47"/>
      <c r="G119" s="47"/>
      <c r="H119" s="47"/>
      <c r="I119" s="47"/>
      <c r="J119" s="47"/>
      <c r="K119" s="47">
        <v>248438</v>
      </c>
      <c r="L119" s="47"/>
      <c r="M119" s="47"/>
      <c r="N119" s="47"/>
      <c r="O119" s="47"/>
      <c r="P119" s="47"/>
      <c r="Q119" s="43">
        <f>SUM(G119:P119)</f>
        <v>248438</v>
      </c>
      <c r="R119" s="8">
        <f t="shared" si="21"/>
        <v>0</v>
      </c>
    </row>
    <row r="120" spans="1:18" s="9" customFormat="1" x14ac:dyDescent="0.3">
      <c r="A120" s="44" t="s">
        <v>147</v>
      </c>
      <c r="B120" s="11">
        <v>638</v>
      </c>
      <c r="C120" s="6" t="s">
        <v>166</v>
      </c>
      <c r="D120" s="5">
        <v>2950000</v>
      </c>
      <c r="E120" s="50"/>
      <c r="F120" s="50"/>
      <c r="G120" s="50"/>
      <c r="H120" s="50"/>
      <c r="I120" s="50"/>
      <c r="J120" s="50">
        <v>2950000</v>
      </c>
      <c r="K120" s="50"/>
      <c r="L120" s="50"/>
      <c r="M120" s="50"/>
      <c r="N120" s="50"/>
      <c r="O120" s="50"/>
      <c r="P120" s="50"/>
      <c r="Q120" s="43">
        <f t="shared" si="14"/>
        <v>2950000</v>
      </c>
      <c r="R120" s="8">
        <f t="shared" si="21"/>
        <v>0</v>
      </c>
    </row>
    <row r="121" spans="1:18" hidden="1" x14ac:dyDescent="0.3">
      <c r="A121" s="44" t="s">
        <v>93</v>
      </c>
      <c r="B121" s="11">
        <v>638</v>
      </c>
      <c r="C121" s="6" t="s">
        <v>244</v>
      </c>
      <c r="D121" s="5"/>
      <c r="E121" s="47"/>
      <c r="F121" s="43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3">
        <f t="shared" si="14"/>
        <v>0</v>
      </c>
      <c r="R121" s="8">
        <f t="shared" si="21"/>
        <v>0</v>
      </c>
    </row>
    <row r="122" spans="1:18" ht="28.8" x14ac:dyDescent="0.3">
      <c r="A122" s="44" t="s">
        <v>148</v>
      </c>
      <c r="B122" s="11">
        <v>638</v>
      </c>
      <c r="C122" s="6" t="s">
        <v>308</v>
      </c>
      <c r="D122" s="5"/>
      <c r="E122" s="47"/>
      <c r="F122" s="43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3">
        <f>SUM(G122:P122)</f>
        <v>0</v>
      </c>
      <c r="R122" s="8"/>
    </row>
    <row r="123" spans="1:18" s="9" customFormat="1" x14ac:dyDescent="0.3">
      <c r="A123" s="44" t="s">
        <v>149</v>
      </c>
      <c r="B123" s="11">
        <v>638</v>
      </c>
      <c r="C123" s="6" t="s">
        <v>307</v>
      </c>
      <c r="D123" s="33">
        <v>4250000</v>
      </c>
      <c r="E123" s="50">
        <v>850000</v>
      </c>
      <c r="F123" s="50"/>
      <c r="G123" s="50"/>
      <c r="H123" s="50"/>
      <c r="I123" s="50"/>
      <c r="J123" s="50">
        <v>4250000</v>
      </c>
      <c r="K123" s="50"/>
      <c r="L123" s="50"/>
      <c r="M123" s="50"/>
      <c r="N123" s="50"/>
      <c r="O123" s="50"/>
      <c r="P123" s="50"/>
      <c r="Q123" s="43">
        <f t="shared" si="14"/>
        <v>4250000</v>
      </c>
      <c r="R123" s="8">
        <f t="shared" si="21"/>
        <v>0</v>
      </c>
    </row>
    <row r="124" spans="1:18" s="9" customFormat="1" x14ac:dyDescent="0.3">
      <c r="A124" s="44" t="s">
        <v>101</v>
      </c>
      <c r="B124" s="11">
        <v>638</v>
      </c>
      <c r="C124" s="6" t="s">
        <v>293</v>
      </c>
      <c r="D124" s="33">
        <v>510000</v>
      </c>
      <c r="E124" s="50"/>
      <c r="F124" s="50"/>
      <c r="G124" s="50"/>
      <c r="H124" s="50"/>
      <c r="I124" s="50"/>
      <c r="J124" s="50">
        <v>510000</v>
      </c>
      <c r="K124" s="50"/>
      <c r="L124" s="50"/>
      <c r="M124" s="50"/>
      <c r="N124" s="50"/>
      <c r="O124" s="50"/>
      <c r="P124" s="50"/>
      <c r="Q124" s="43">
        <f>SUM(G124:P124)</f>
        <v>510000</v>
      </c>
      <c r="R124" s="8">
        <f t="shared" si="21"/>
        <v>0</v>
      </c>
    </row>
    <row r="125" spans="1:18" s="9" customFormat="1" x14ac:dyDescent="0.3">
      <c r="A125" s="44" t="s">
        <v>282</v>
      </c>
      <c r="B125" s="11">
        <v>638</v>
      </c>
      <c r="C125" s="6" t="s">
        <v>294</v>
      </c>
      <c r="D125" s="33">
        <v>255000</v>
      </c>
      <c r="E125" s="50"/>
      <c r="F125" s="50"/>
      <c r="G125" s="50"/>
      <c r="H125" s="50"/>
      <c r="I125" s="50"/>
      <c r="J125" s="50">
        <v>255000</v>
      </c>
      <c r="K125" s="50"/>
      <c r="L125" s="50"/>
      <c r="M125" s="50"/>
      <c r="N125" s="50"/>
      <c r="O125" s="50"/>
      <c r="P125" s="50"/>
      <c r="Q125" s="43">
        <f>SUM(G125:P125)</f>
        <v>255000</v>
      </c>
      <c r="R125" s="8">
        <f t="shared" si="21"/>
        <v>0</v>
      </c>
    </row>
    <row r="126" spans="1:18" ht="29.4" customHeight="1" x14ac:dyDescent="0.3">
      <c r="A126" s="44" t="s">
        <v>283</v>
      </c>
      <c r="B126" s="11">
        <v>638</v>
      </c>
      <c r="C126" s="6" t="s">
        <v>292</v>
      </c>
      <c r="D126" s="33">
        <v>2720000</v>
      </c>
      <c r="E126" s="47">
        <v>2720000</v>
      </c>
      <c r="F126" s="43"/>
      <c r="G126" s="47"/>
      <c r="H126" s="47"/>
      <c r="I126" s="47"/>
      <c r="J126" s="47">
        <v>2720000</v>
      </c>
      <c r="K126" s="47"/>
      <c r="L126" s="47"/>
      <c r="M126" s="47"/>
      <c r="N126" s="47"/>
      <c r="O126" s="47"/>
      <c r="P126" s="47"/>
      <c r="Q126" s="43">
        <f t="shared" si="14"/>
        <v>2720000</v>
      </c>
      <c r="R126" s="8">
        <f t="shared" si="21"/>
        <v>0</v>
      </c>
    </row>
    <row r="127" spans="1:18" hidden="1" x14ac:dyDescent="0.3">
      <c r="A127" s="28" t="s">
        <v>247</v>
      </c>
      <c r="B127" s="11">
        <v>638</v>
      </c>
      <c r="C127" s="29" t="s">
        <v>205</v>
      </c>
      <c r="D127" s="5"/>
      <c r="E127" s="50"/>
      <c r="F127" s="50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3">
        <f t="shared" si="14"/>
        <v>0</v>
      </c>
      <c r="R127" s="8">
        <f t="shared" si="21"/>
        <v>0</v>
      </c>
    </row>
    <row r="128" spans="1:18" hidden="1" x14ac:dyDescent="0.3">
      <c r="A128" s="28" t="s">
        <v>248</v>
      </c>
      <c r="B128" s="11">
        <v>638</v>
      </c>
      <c r="C128" s="6" t="s">
        <v>207</v>
      </c>
      <c r="D128" s="33"/>
      <c r="E128" s="50"/>
      <c r="F128" s="50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3">
        <f t="shared" si="14"/>
        <v>0</v>
      </c>
      <c r="R128" s="8">
        <f t="shared" si="21"/>
        <v>0</v>
      </c>
    </row>
    <row r="129" spans="1:18" s="1" customFormat="1" hidden="1" x14ac:dyDescent="0.3">
      <c r="A129" s="119" t="s">
        <v>104</v>
      </c>
      <c r="B129" s="120"/>
      <c r="C129" s="121"/>
      <c r="D129" s="58">
        <f>D130</f>
        <v>0</v>
      </c>
      <c r="E129" s="58">
        <f>E130</f>
        <v>0</v>
      </c>
      <c r="F129" s="58">
        <f>F130</f>
        <v>0</v>
      </c>
      <c r="G129" s="58">
        <f t="shared" ref="G129:P129" si="22">G130</f>
        <v>0</v>
      </c>
      <c r="H129" s="58">
        <f t="shared" si="22"/>
        <v>0</v>
      </c>
      <c r="I129" s="58">
        <f t="shared" si="22"/>
        <v>0</v>
      </c>
      <c r="J129" s="58">
        <f t="shared" si="22"/>
        <v>0</v>
      </c>
      <c r="K129" s="58">
        <f t="shared" si="22"/>
        <v>0</v>
      </c>
      <c r="L129" s="58">
        <f t="shared" si="22"/>
        <v>0</v>
      </c>
      <c r="M129" s="58">
        <f t="shared" si="22"/>
        <v>0</v>
      </c>
      <c r="N129" s="58">
        <f t="shared" si="22"/>
        <v>0</v>
      </c>
      <c r="O129" s="58">
        <f t="shared" si="22"/>
        <v>0</v>
      </c>
      <c r="P129" s="58">
        <f t="shared" si="22"/>
        <v>0</v>
      </c>
      <c r="Q129" s="13">
        <f t="shared" si="14"/>
        <v>0</v>
      </c>
      <c r="R129" s="68">
        <f t="shared" si="21"/>
        <v>0</v>
      </c>
    </row>
    <row r="130" spans="1:18" hidden="1" x14ac:dyDescent="0.3">
      <c r="A130" s="28" t="s">
        <v>101</v>
      </c>
      <c r="B130" s="11">
        <v>632</v>
      </c>
      <c r="C130" s="6" t="s">
        <v>249</v>
      </c>
      <c r="D130" s="50"/>
      <c r="E130" s="50"/>
      <c r="F130" s="50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3">
        <f t="shared" si="14"/>
        <v>0</v>
      </c>
      <c r="R130" s="8">
        <f t="shared" si="21"/>
        <v>0</v>
      </c>
    </row>
    <row r="131" spans="1:18" s="1" customFormat="1" x14ac:dyDescent="0.3">
      <c r="A131" s="119" t="s">
        <v>107</v>
      </c>
      <c r="B131" s="120"/>
      <c r="C131" s="121"/>
      <c r="D131" s="58">
        <f>D132+D133</f>
        <v>50000</v>
      </c>
      <c r="E131" s="58">
        <f>E132+E133</f>
        <v>50000</v>
      </c>
      <c r="F131" s="58">
        <f>SUM(F132:F133)</f>
        <v>50000</v>
      </c>
      <c r="G131" s="58">
        <f t="shared" ref="G131:P131" si="23">SUM(G132:G133)</f>
        <v>0</v>
      </c>
      <c r="H131" s="58">
        <f t="shared" si="23"/>
        <v>0</v>
      </c>
      <c r="I131" s="58">
        <f t="shared" si="23"/>
        <v>0</v>
      </c>
      <c r="J131" s="58">
        <f t="shared" si="23"/>
        <v>0</v>
      </c>
      <c r="K131" s="58">
        <f t="shared" si="23"/>
        <v>50000</v>
      </c>
      <c r="L131" s="58">
        <f t="shared" si="23"/>
        <v>0</v>
      </c>
      <c r="M131" s="58">
        <f t="shared" si="23"/>
        <v>0</v>
      </c>
      <c r="N131" s="58">
        <f t="shared" si="23"/>
        <v>0</v>
      </c>
      <c r="O131" s="58">
        <f t="shared" si="23"/>
        <v>0</v>
      </c>
      <c r="P131" s="58">
        <f t="shared" si="23"/>
        <v>0</v>
      </c>
      <c r="Q131" s="13">
        <f t="shared" si="14"/>
        <v>50000</v>
      </c>
      <c r="R131" s="68">
        <f t="shared" si="21"/>
        <v>0</v>
      </c>
    </row>
    <row r="132" spans="1:18" s="9" customFormat="1" ht="14.4" customHeight="1" x14ac:dyDescent="0.3">
      <c r="A132" s="28" t="s">
        <v>135</v>
      </c>
      <c r="B132" s="11">
        <v>663</v>
      </c>
      <c r="C132" s="12" t="s">
        <v>108</v>
      </c>
      <c r="D132" s="50">
        <v>50000</v>
      </c>
      <c r="E132" s="50">
        <v>50000</v>
      </c>
      <c r="F132" s="50">
        <v>50000</v>
      </c>
      <c r="G132" s="50"/>
      <c r="H132" s="50"/>
      <c r="I132" s="50"/>
      <c r="J132" s="50"/>
      <c r="K132" s="50">
        <v>50000</v>
      </c>
      <c r="L132" s="50"/>
      <c r="M132" s="50"/>
      <c r="N132" s="50"/>
      <c r="O132" s="50"/>
      <c r="P132" s="50"/>
      <c r="Q132" s="43">
        <f t="shared" si="14"/>
        <v>50000</v>
      </c>
      <c r="R132" s="8">
        <f t="shared" ref="R132:R141" si="24">D132-Q132</f>
        <v>0</v>
      </c>
    </row>
    <row r="133" spans="1:18" ht="28.95" hidden="1" customHeight="1" x14ac:dyDescent="0.3">
      <c r="A133" s="28" t="s">
        <v>250</v>
      </c>
      <c r="B133" s="11">
        <v>663</v>
      </c>
      <c r="C133" s="12" t="s">
        <v>251</v>
      </c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3">
        <f t="shared" si="14"/>
        <v>0</v>
      </c>
      <c r="R133" s="8">
        <f t="shared" si="24"/>
        <v>0</v>
      </c>
    </row>
    <row r="134" spans="1:18" s="1" customFormat="1" ht="14.4" customHeight="1" x14ac:dyDescent="0.3">
      <c r="A134" s="119" t="s">
        <v>109</v>
      </c>
      <c r="B134" s="120"/>
      <c r="C134" s="121"/>
      <c r="D134" s="13">
        <f>D135</f>
        <v>50000</v>
      </c>
      <c r="E134" s="13">
        <f>E135</f>
        <v>50000</v>
      </c>
      <c r="F134" s="13">
        <f>F135</f>
        <v>50000</v>
      </c>
      <c r="G134" s="13">
        <f t="shared" ref="G134:P134" si="25">G135</f>
        <v>0</v>
      </c>
      <c r="H134" s="13">
        <f t="shared" si="25"/>
        <v>0</v>
      </c>
      <c r="I134" s="13">
        <f t="shared" si="25"/>
        <v>0</v>
      </c>
      <c r="J134" s="13">
        <f t="shared" si="25"/>
        <v>0</v>
      </c>
      <c r="K134" s="13">
        <f t="shared" si="25"/>
        <v>0</v>
      </c>
      <c r="L134" s="13">
        <f t="shared" si="25"/>
        <v>50000</v>
      </c>
      <c r="M134" s="13">
        <f t="shared" si="25"/>
        <v>0</v>
      </c>
      <c r="N134" s="13">
        <f t="shared" si="25"/>
        <v>0</v>
      </c>
      <c r="O134" s="13">
        <f t="shared" si="25"/>
        <v>0</v>
      </c>
      <c r="P134" s="13">
        <f t="shared" si="25"/>
        <v>0</v>
      </c>
      <c r="Q134" s="13">
        <f t="shared" si="14"/>
        <v>50000</v>
      </c>
      <c r="R134" s="68">
        <f t="shared" si="24"/>
        <v>0</v>
      </c>
    </row>
    <row r="135" spans="1:18" ht="28.95" customHeight="1" x14ac:dyDescent="0.3">
      <c r="A135" s="28" t="s">
        <v>250</v>
      </c>
      <c r="B135" s="11">
        <v>711</v>
      </c>
      <c r="C135" s="6" t="s">
        <v>111</v>
      </c>
      <c r="D135" s="47">
        <v>50000</v>
      </c>
      <c r="E135" s="47">
        <v>50000</v>
      </c>
      <c r="F135" s="47">
        <v>50000</v>
      </c>
      <c r="G135" s="47"/>
      <c r="H135" s="47"/>
      <c r="I135" s="47"/>
      <c r="J135" s="47"/>
      <c r="K135" s="47"/>
      <c r="L135" s="47">
        <v>50000</v>
      </c>
      <c r="M135" s="47"/>
      <c r="N135" s="47"/>
      <c r="O135" s="47"/>
      <c r="P135" s="47"/>
      <c r="Q135" s="43">
        <f t="shared" si="14"/>
        <v>50000</v>
      </c>
      <c r="R135" s="8">
        <f t="shared" si="24"/>
        <v>0</v>
      </c>
    </row>
    <row r="136" spans="1:18" s="1" customFormat="1" ht="14.4" customHeight="1" x14ac:dyDescent="0.3">
      <c r="A136" s="119" t="s">
        <v>112</v>
      </c>
      <c r="B136" s="120"/>
      <c r="C136" s="121"/>
      <c r="D136" s="13">
        <f>D137+D138</f>
        <v>145000</v>
      </c>
      <c r="E136" s="13">
        <f>E137+E138</f>
        <v>135000</v>
      </c>
      <c r="F136" s="13">
        <f>SUM(F137:F138)</f>
        <v>125000</v>
      </c>
      <c r="G136" s="13">
        <f t="shared" ref="G136:P136" si="26">SUM(G137:G138)</f>
        <v>0</v>
      </c>
      <c r="H136" s="13">
        <f t="shared" si="26"/>
        <v>0</v>
      </c>
      <c r="I136" s="13">
        <f t="shared" si="26"/>
        <v>0</v>
      </c>
      <c r="J136" s="13">
        <f t="shared" si="26"/>
        <v>0</v>
      </c>
      <c r="K136" s="13">
        <f t="shared" si="26"/>
        <v>100000</v>
      </c>
      <c r="L136" s="13">
        <f t="shared" si="26"/>
        <v>45000</v>
      </c>
      <c r="M136" s="13">
        <f t="shared" si="26"/>
        <v>0</v>
      </c>
      <c r="N136" s="13">
        <f t="shared" si="26"/>
        <v>0</v>
      </c>
      <c r="O136" s="13">
        <f t="shared" si="26"/>
        <v>0</v>
      </c>
      <c r="P136" s="13">
        <f t="shared" si="26"/>
        <v>0</v>
      </c>
      <c r="Q136" s="13">
        <f t="shared" ref="Q136:Q160" si="27">SUM(G136:P136)</f>
        <v>145000</v>
      </c>
      <c r="R136" s="68">
        <f t="shared" si="24"/>
        <v>0</v>
      </c>
    </row>
    <row r="137" spans="1:18" x14ac:dyDescent="0.3">
      <c r="A137" s="10" t="s">
        <v>286</v>
      </c>
      <c r="B137" s="11">
        <v>721</v>
      </c>
      <c r="C137" s="6" t="s">
        <v>114</v>
      </c>
      <c r="D137" s="5">
        <v>45000</v>
      </c>
      <c r="E137" s="47">
        <v>40000</v>
      </c>
      <c r="F137" s="47">
        <v>35000</v>
      </c>
      <c r="G137" s="47"/>
      <c r="H137" s="47"/>
      <c r="I137" s="47"/>
      <c r="J137" s="47"/>
      <c r="K137" s="47"/>
      <c r="L137" s="47">
        <v>45000</v>
      </c>
      <c r="M137" s="47"/>
      <c r="N137" s="47"/>
      <c r="O137" s="47"/>
      <c r="P137" s="47"/>
      <c r="Q137" s="43">
        <f t="shared" si="27"/>
        <v>45000</v>
      </c>
      <c r="R137" s="8">
        <f t="shared" si="24"/>
        <v>0</v>
      </c>
    </row>
    <row r="138" spans="1:18" x14ac:dyDescent="0.3">
      <c r="A138" s="10" t="s">
        <v>252</v>
      </c>
      <c r="B138" s="11">
        <v>721</v>
      </c>
      <c r="C138" s="6" t="s">
        <v>115</v>
      </c>
      <c r="D138" s="5">
        <v>100000</v>
      </c>
      <c r="E138" s="5">
        <v>95000</v>
      </c>
      <c r="F138" s="5">
        <v>90000</v>
      </c>
      <c r="G138" s="5"/>
      <c r="H138" s="5"/>
      <c r="I138" s="5"/>
      <c r="J138" s="52"/>
      <c r="K138" s="5">
        <v>100000</v>
      </c>
      <c r="L138" s="53"/>
      <c r="M138" s="5"/>
      <c r="N138" s="5"/>
      <c r="O138" s="5"/>
      <c r="P138" s="5"/>
      <c r="Q138" s="43">
        <f t="shared" si="27"/>
        <v>100000</v>
      </c>
      <c r="R138" s="8">
        <f t="shared" si="24"/>
        <v>0</v>
      </c>
    </row>
    <row r="139" spans="1:18" s="1" customFormat="1" ht="18" customHeight="1" x14ac:dyDescent="0.3">
      <c r="A139" s="122" t="s">
        <v>116</v>
      </c>
      <c r="B139" s="122"/>
      <c r="C139" s="122"/>
      <c r="D139" s="13">
        <f>D140</f>
        <v>4000</v>
      </c>
      <c r="E139" s="13">
        <f>E140</f>
        <v>4000</v>
      </c>
      <c r="F139" s="13">
        <f>F140</f>
        <v>4000</v>
      </c>
      <c r="G139" s="13">
        <f t="shared" ref="G139:P139" si="28">G140</f>
        <v>0</v>
      </c>
      <c r="H139" s="13">
        <f t="shared" si="28"/>
        <v>0</v>
      </c>
      <c r="I139" s="13">
        <f t="shared" si="28"/>
        <v>0</v>
      </c>
      <c r="J139" s="13">
        <f t="shared" si="28"/>
        <v>0</v>
      </c>
      <c r="K139" s="13">
        <f t="shared" si="28"/>
        <v>4000</v>
      </c>
      <c r="L139" s="13">
        <f t="shared" si="28"/>
        <v>0</v>
      </c>
      <c r="M139" s="13">
        <f t="shared" si="28"/>
        <v>0</v>
      </c>
      <c r="N139" s="13">
        <f t="shared" si="28"/>
        <v>0</v>
      </c>
      <c r="O139" s="13">
        <f t="shared" si="28"/>
        <v>0</v>
      </c>
      <c r="P139" s="13">
        <f t="shared" si="28"/>
        <v>0</v>
      </c>
      <c r="Q139" s="13">
        <f t="shared" si="27"/>
        <v>4000</v>
      </c>
      <c r="R139" s="68">
        <f t="shared" si="24"/>
        <v>0</v>
      </c>
    </row>
    <row r="140" spans="1:18" x14ac:dyDescent="0.3">
      <c r="A140" s="10" t="s">
        <v>113</v>
      </c>
      <c r="B140" s="11">
        <v>721</v>
      </c>
      <c r="C140" s="6" t="s">
        <v>117</v>
      </c>
      <c r="D140" s="47">
        <v>4000</v>
      </c>
      <c r="E140" s="47">
        <v>4000</v>
      </c>
      <c r="F140" s="47">
        <v>4000</v>
      </c>
      <c r="G140" s="47"/>
      <c r="H140" s="47"/>
      <c r="I140" s="47"/>
      <c r="J140" s="47"/>
      <c r="K140" s="47">
        <v>4000</v>
      </c>
      <c r="L140" s="47"/>
      <c r="M140" s="47"/>
      <c r="N140" s="47"/>
      <c r="O140" s="47"/>
      <c r="P140" s="47"/>
      <c r="Q140" s="43">
        <f t="shared" si="27"/>
        <v>4000</v>
      </c>
      <c r="R140" s="8">
        <f t="shared" si="24"/>
        <v>0</v>
      </c>
    </row>
    <row r="141" spans="1:18" s="1" customFormat="1" ht="30.75" customHeight="1" x14ac:dyDescent="0.3">
      <c r="A141" s="122" t="s">
        <v>118</v>
      </c>
      <c r="B141" s="122"/>
      <c r="C141" s="122"/>
      <c r="D141" s="13">
        <f>D142</f>
        <v>2000</v>
      </c>
      <c r="E141" s="13">
        <f>E142</f>
        <v>2000</v>
      </c>
      <c r="F141" s="13">
        <f>F142</f>
        <v>2000</v>
      </c>
      <c r="G141" s="13">
        <f t="shared" ref="G141:P141" si="29">G142</f>
        <v>0</v>
      </c>
      <c r="H141" s="13">
        <f t="shared" si="29"/>
        <v>0</v>
      </c>
      <c r="I141" s="13">
        <f t="shared" si="29"/>
        <v>0</v>
      </c>
      <c r="J141" s="13">
        <f t="shared" si="29"/>
        <v>0</v>
      </c>
      <c r="K141" s="13">
        <f t="shared" si="29"/>
        <v>0</v>
      </c>
      <c r="L141" s="13">
        <f t="shared" si="29"/>
        <v>0</v>
      </c>
      <c r="M141" s="13">
        <f t="shared" si="29"/>
        <v>2000</v>
      </c>
      <c r="N141" s="13">
        <f t="shared" si="29"/>
        <v>0</v>
      </c>
      <c r="O141" s="13">
        <f t="shared" si="29"/>
        <v>0</v>
      </c>
      <c r="P141" s="13">
        <f t="shared" si="29"/>
        <v>0</v>
      </c>
      <c r="Q141" s="13">
        <f t="shared" si="27"/>
        <v>2000</v>
      </c>
      <c r="R141" s="68">
        <f t="shared" si="24"/>
        <v>0</v>
      </c>
    </row>
    <row r="142" spans="1:18" x14ac:dyDescent="0.3">
      <c r="A142" s="10" t="s">
        <v>105</v>
      </c>
      <c r="B142" s="11">
        <v>711</v>
      </c>
      <c r="C142" s="6" t="s">
        <v>120</v>
      </c>
      <c r="D142" s="5">
        <v>2000</v>
      </c>
      <c r="E142" s="5">
        <v>2000</v>
      </c>
      <c r="F142" s="5">
        <v>2000</v>
      </c>
      <c r="G142" s="5"/>
      <c r="H142" s="5"/>
      <c r="I142" s="5"/>
      <c r="J142" s="5"/>
      <c r="K142" s="5"/>
      <c r="L142" s="5"/>
      <c r="M142" s="5">
        <v>2000</v>
      </c>
      <c r="N142" s="5"/>
      <c r="O142" s="5"/>
      <c r="P142" s="5"/>
      <c r="Q142" s="43">
        <f t="shared" si="27"/>
        <v>2000</v>
      </c>
    </row>
    <row r="143" spans="1:18" s="1" customFormat="1" x14ac:dyDescent="0.3">
      <c r="A143" s="122" t="s">
        <v>121</v>
      </c>
      <c r="B143" s="122"/>
      <c r="C143" s="122"/>
      <c r="D143" s="13">
        <f>SUM(D144:D155)</f>
        <v>8297044</v>
      </c>
      <c r="E143" s="13">
        <f>SUM(E144:E155)</f>
        <v>4630000</v>
      </c>
      <c r="F143" s="13">
        <f>SUM(F144:F155)</f>
        <v>0</v>
      </c>
      <c r="G143" s="13">
        <f t="shared" ref="G143:P143" si="30">SUM(G144:G155)</f>
        <v>0</v>
      </c>
      <c r="H143" s="13">
        <f t="shared" si="30"/>
        <v>0</v>
      </c>
      <c r="I143" s="13">
        <f t="shared" si="30"/>
        <v>0</v>
      </c>
      <c r="J143" s="13">
        <f t="shared" si="30"/>
        <v>8297044</v>
      </c>
      <c r="K143" s="13">
        <f t="shared" si="30"/>
        <v>0</v>
      </c>
      <c r="L143" s="13">
        <f t="shared" si="30"/>
        <v>0</v>
      </c>
      <c r="M143" s="13">
        <f t="shared" si="30"/>
        <v>0</v>
      </c>
      <c r="N143" s="13">
        <f t="shared" si="30"/>
        <v>0</v>
      </c>
      <c r="O143" s="13">
        <f t="shared" si="30"/>
        <v>0</v>
      </c>
      <c r="P143" s="13">
        <f t="shared" si="30"/>
        <v>0</v>
      </c>
      <c r="Q143" s="13">
        <f t="shared" si="27"/>
        <v>8297044</v>
      </c>
    </row>
    <row r="144" spans="1:18" ht="28.8" hidden="1" x14ac:dyDescent="0.3">
      <c r="A144" s="10" t="s">
        <v>110</v>
      </c>
      <c r="B144" s="11">
        <v>844</v>
      </c>
      <c r="C144" s="6" t="s">
        <v>253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43">
        <f t="shared" si="27"/>
        <v>0</v>
      </c>
    </row>
    <row r="145" spans="1:17" hidden="1" x14ac:dyDescent="0.3">
      <c r="A145" s="10" t="s">
        <v>122</v>
      </c>
      <c r="B145" s="11">
        <v>844</v>
      </c>
      <c r="C145" s="6" t="s">
        <v>254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43">
        <f t="shared" si="27"/>
        <v>0</v>
      </c>
    </row>
    <row r="146" spans="1:17" x14ac:dyDescent="0.3">
      <c r="A146" s="10" t="s">
        <v>106</v>
      </c>
      <c r="B146" s="11">
        <v>844</v>
      </c>
      <c r="C146" s="6" t="s">
        <v>315</v>
      </c>
      <c r="D146" s="5">
        <v>1000000</v>
      </c>
      <c r="E146" s="5">
        <v>4000000</v>
      </c>
      <c r="F146" s="5"/>
      <c r="G146" s="5"/>
      <c r="H146" s="5"/>
      <c r="I146" s="5"/>
      <c r="J146" s="5">
        <v>1000000</v>
      </c>
      <c r="K146" s="5"/>
      <c r="L146" s="5"/>
      <c r="M146" s="5"/>
      <c r="N146" s="5"/>
      <c r="O146" s="5"/>
      <c r="P146" s="5"/>
      <c r="Q146" s="43">
        <f t="shared" si="27"/>
        <v>1000000</v>
      </c>
    </row>
    <row r="147" spans="1:17" hidden="1" x14ac:dyDescent="0.3">
      <c r="A147" s="10" t="s">
        <v>313</v>
      </c>
      <c r="B147" s="11">
        <v>844</v>
      </c>
      <c r="C147" s="6" t="s">
        <v>159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43">
        <f t="shared" si="27"/>
        <v>0</v>
      </c>
    </row>
    <row r="148" spans="1:17" hidden="1" x14ac:dyDescent="0.3">
      <c r="A148" s="10" t="s">
        <v>124</v>
      </c>
      <c r="B148" s="11">
        <v>844</v>
      </c>
      <c r="C148" s="6" t="s">
        <v>158</v>
      </c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43">
        <f t="shared" si="27"/>
        <v>0</v>
      </c>
    </row>
    <row r="149" spans="1:17" hidden="1" x14ac:dyDescent="0.3">
      <c r="A149" s="10" t="s">
        <v>314</v>
      </c>
      <c r="B149" s="11">
        <v>844</v>
      </c>
      <c r="C149" s="6" t="s">
        <v>157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43">
        <f t="shared" si="27"/>
        <v>0</v>
      </c>
    </row>
    <row r="150" spans="1:17" x14ac:dyDescent="0.3">
      <c r="A150" s="10" t="s">
        <v>119</v>
      </c>
      <c r="B150" s="11">
        <v>844</v>
      </c>
      <c r="C150" s="6" t="s">
        <v>316</v>
      </c>
      <c r="D150" s="5">
        <v>3393844</v>
      </c>
      <c r="E150" s="5"/>
      <c r="F150" s="5"/>
      <c r="G150" s="5"/>
      <c r="H150" s="5"/>
      <c r="I150" s="5"/>
      <c r="J150" s="5">
        <v>3393844</v>
      </c>
      <c r="K150" s="5"/>
      <c r="L150" s="5"/>
      <c r="M150" s="5"/>
      <c r="N150" s="5"/>
      <c r="O150" s="5"/>
      <c r="P150" s="5"/>
      <c r="Q150" s="43">
        <f>SUM(G150:P150)</f>
        <v>3393844</v>
      </c>
    </row>
    <row r="151" spans="1:17" x14ac:dyDescent="0.3">
      <c r="A151" s="10" t="s">
        <v>110</v>
      </c>
      <c r="B151" s="11">
        <v>844</v>
      </c>
      <c r="C151" s="6" t="s">
        <v>319</v>
      </c>
      <c r="D151" s="5">
        <v>1338200</v>
      </c>
      <c r="E151" s="5"/>
      <c r="F151" s="5"/>
      <c r="G151" s="5"/>
      <c r="H151" s="5"/>
      <c r="I151" s="5"/>
      <c r="J151" s="5">
        <v>1338200</v>
      </c>
      <c r="K151" s="5"/>
      <c r="L151" s="5"/>
      <c r="M151" s="5"/>
      <c r="N151" s="5"/>
      <c r="O151" s="5"/>
      <c r="P151" s="5"/>
      <c r="Q151" s="43">
        <f>SUM(G151:P151)</f>
        <v>1338200</v>
      </c>
    </row>
    <row r="152" spans="1:17" ht="28.8" x14ac:dyDescent="0.3">
      <c r="A152" s="10" t="s">
        <v>122</v>
      </c>
      <c r="B152" s="11">
        <v>844</v>
      </c>
      <c r="C152" s="6" t="s">
        <v>318</v>
      </c>
      <c r="D152" s="5">
        <v>1320000</v>
      </c>
      <c r="E152" s="5">
        <v>630000</v>
      </c>
      <c r="F152" s="5"/>
      <c r="G152" s="5"/>
      <c r="H152" s="5"/>
      <c r="I152" s="5"/>
      <c r="J152" s="5">
        <v>1320000</v>
      </c>
      <c r="K152" s="5"/>
      <c r="L152" s="5"/>
      <c r="M152" s="5"/>
      <c r="N152" s="5"/>
      <c r="O152" s="5"/>
      <c r="P152" s="5"/>
      <c r="Q152" s="43">
        <f>SUM(G152:P152)</f>
        <v>1320000</v>
      </c>
    </row>
    <row r="153" spans="1:17" x14ac:dyDescent="0.3">
      <c r="A153" s="10" t="s">
        <v>175</v>
      </c>
      <c r="B153" s="11">
        <v>844</v>
      </c>
      <c r="C153" s="6" t="s">
        <v>317</v>
      </c>
      <c r="D153" s="5">
        <v>45000</v>
      </c>
      <c r="E153" s="5"/>
      <c r="F153" s="5"/>
      <c r="G153" s="5"/>
      <c r="H153" s="5"/>
      <c r="I153" s="5"/>
      <c r="J153" s="5">
        <v>45000</v>
      </c>
      <c r="K153" s="5"/>
      <c r="L153" s="5"/>
      <c r="M153" s="5"/>
      <c r="N153" s="5"/>
      <c r="O153" s="5"/>
      <c r="P153" s="5"/>
      <c r="Q153" s="43">
        <f>SUM(G153:P153)</f>
        <v>45000</v>
      </c>
    </row>
    <row r="154" spans="1:17" x14ac:dyDescent="0.3">
      <c r="A154" s="10" t="s">
        <v>176</v>
      </c>
      <c r="B154" s="11">
        <v>844</v>
      </c>
      <c r="C154" s="6" t="s">
        <v>256</v>
      </c>
      <c r="D154" s="5">
        <v>200000</v>
      </c>
      <c r="E154" s="5"/>
      <c r="F154" s="5"/>
      <c r="G154" s="5"/>
      <c r="H154" s="5"/>
      <c r="I154" s="5"/>
      <c r="J154" s="5">
        <v>200000</v>
      </c>
      <c r="K154" s="5"/>
      <c r="L154" s="5"/>
      <c r="M154" s="5"/>
      <c r="N154" s="5"/>
      <c r="O154" s="5"/>
      <c r="P154" s="5"/>
      <c r="Q154" s="43">
        <f t="shared" si="27"/>
        <v>200000</v>
      </c>
    </row>
    <row r="155" spans="1:17" ht="15" thickBot="1" x14ac:dyDescent="0.35">
      <c r="A155" s="10" t="s">
        <v>125</v>
      </c>
      <c r="B155" s="11">
        <v>844</v>
      </c>
      <c r="C155" s="6" t="s">
        <v>257</v>
      </c>
      <c r="D155" s="5">
        <v>1000000</v>
      </c>
      <c r="E155" s="5"/>
      <c r="F155" s="5"/>
      <c r="G155" s="5"/>
      <c r="H155" s="5"/>
      <c r="I155" s="5"/>
      <c r="J155" s="5">
        <v>1000000</v>
      </c>
      <c r="K155" s="5"/>
      <c r="L155" s="5"/>
      <c r="M155" s="5"/>
      <c r="N155" s="5"/>
      <c r="O155" s="5"/>
      <c r="P155" s="5"/>
      <c r="Q155" s="43">
        <f t="shared" si="27"/>
        <v>1000000</v>
      </c>
    </row>
    <row r="156" spans="1:17" s="1" customFormat="1" hidden="1" x14ac:dyDescent="0.3">
      <c r="A156" s="122" t="s">
        <v>186</v>
      </c>
      <c r="B156" s="122"/>
      <c r="C156" s="122"/>
      <c r="D156" s="13">
        <f>D157</f>
        <v>0</v>
      </c>
      <c r="E156" s="13">
        <f>E157</f>
        <v>0</v>
      </c>
      <c r="F156" s="13">
        <f>F157</f>
        <v>0</v>
      </c>
      <c r="G156" s="13">
        <f t="shared" ref="G156:P156" si="31">G157</f>
        <v>0</v>
      </c>
      <c r="H156" s="13">
        <f t="shared" si="31"/>
        <v>0</v>
      </c>
      <c r="I156" s="13">
        <f t="shared" si="31"/>
        <v>0</v>
      </c>
      <c r="J156" s="13">
        <f t="shared" si="31"/>
        <v>0</v>
      </c>
      <c r="K156" s="13">
        <f t="shared" si="31"/>
        <v>0</v>
      </c>
      <c r="L156" s="13">
        <f t="shared" si="31"/>
        <v>0</v>
      </c>
      <c r="M156" s="13">
        <f t="shared" si="31"/>
        <v>0</v>
      </c>
      <c r="N156" s="13">
        <f t="shared" si="31"/>
        <v>0</v>
      </c>
      <c r="O156" s="13">
        <f t="shared" si="31"/>
        <v>0</v>
      </c>
      <c r="P156" s="13">
        <f t="shared" si="31"/>
        <v>0</v>
      </c>
      <c r="Q156" s="13">
        <f t="shared" si="27"/>
        <v>0</v>
      </c>
    </row>
    <row r="157" spans="1:17" ht="15" hidden="1" thickBot="1" x14ac:dyDescent="0.35">
      <c r="A157" s="54" t="s">
        <v>124</v>
      </c>
      <c r="B157" s="55">
        <v>922</v>
      </c>
      <c r="C157" s="56" t="s">
        <v>126</v>
      </c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90">
        <f t="shared" si="27"/>
        <v>0</v>
      </c>
    </row>
    <row r="158" spans="1:17" s="1" customFormat="1" ht="15" thickBot="1" x14ac:dyDescent="0.35">
      <c r="A158" s="123" t="s">
        <v>128</v>
      </c>
      <c r="B158" s="124"/>
      <c r="C158" s="125"/>
      <c r="D158" s="61">
        <f t="shared" ref="D158:P158" si="32">SUM(D7+D33+D35+D37+D39+D41+D43+D45+D49+D53+D77+D86+D90+D93+D97+D129+D131+D134+D136+D139+D141+D143+D156)</f>
        <v>106086909</v>
      </c>
      <c r="E158" s="61">
        <f t="shared" si="32"/>
        <v>72014027</v>
      </c>
      <c r="F158" s="63">
        <f t="shared" si="32"/>
        <v>58551211</v>
      </c>
      <c r="G158" s="63">
        <f t="shared" si="32"/>
        <v>5928411</v>
      </c>
      <c r="H158" s="63">
        <f t="shared" si="32"/>
        <v>9031500</v>
      </c>
      <c r="I158" s="63">
        <f t="shared" si="32"/>
        <v>217400</v>
      </c>
      <c r="J158" s="63">
        <f t="shared" si="32"/>
        <v>53441230</v>
      </c>
      <c r="K158" s="63">
        <f t="shared" si="32"/>
        <v>12553438</v>
      </c>
      <c r="L158" s="63">
        <f t="shared" si="32"/>
        <v>1095000</v>
      </c>
      <c r="M158" s="63">
        <f t="shared" si="32"/>
        <v>3372930</v>
      </c>
      <c r="N158" s="63">
        <f t="shared" si="32"/>
        <v>20157000</v>
      </c>
      <c r="O158" s="63">
        <f t="shared" si="32"/>
        <v>110000</v>
      </c>
      <c r="P158" s="63">
        <f t="shared" si="32"/>
        <v>180000</v>
      </c>
      <c r="Q158" s="86">
        <f t="shared" si="27"/>
        <v>106086909</v>
      </c>
    </row>
    <row r="159" spans="1:17" s="1" customFormat="1" ht="15" thickBot="1" x14ac:dyDescent="0.35">
      <c r="A159" s="132" t="s">
        <v>129</v>
      </c>
      <c r="B159" s="133"/>
      <c r="C159" s="134"/>
      <c r="D159" s="67">
        <v>22778000</v>
      </c>
      <c r="E159" s="67"/>
      <c r="F159" s="64"/>
      <c r="G159" s="64">
        <v>262000</v>
      </c>
      <c r="H159" s="64"/>
      <c r="I159" s="70"/>
      <c r="J159" s="64"/>
      <c r="K159" s="70"/>
      <c r="L159" s="64"/>
      <c r="M159" s="70">
        <v>1160000</v>
      </c>
      <c r="N159" s="64">
        <v>21356000</v>
      </c>
      <c r="O159" s="70"/>
      <c r="P159" s="64"/>
      <c r="Q159" s="88">
        <f t="shared" si="27"/>
        <v>22778000</v>
      </c>
    </row>
    <row r="160" spans="1:17" s="1" customFormat="1" ht="15" thickBot="1" x14ac:dyDescent="0.35">
      <c r="A160" s="129" t="s">
        <v>130</v>
      </c>
      <c r="B160" s="130"/>
      <c r="C160" s="131"/>
      <c r="D160" s="66">
        <f>SUM(D158+D159)</f>
        <v>128864909</v>
      </c>
      <c r="E160" s="66">
        <f>SUM(E158+E159)</f>
        <v>72014027</v>
      </c>
      <c r="F160" s="65">
        <f>SUM(F158+F159)</f>
        <v>58551211</v>
      </c>
      <c r="G160" s="65">
        <f t="shared" ref="G160:P160" si="33">SUM(G158+G159)</f>
        <v>6190411</v>
      </c>
      <c r="H160" s="65">
        <f t="shared" si="33"/>
        <v>9031500</v>
      </c>
      <c r="I160" s="65">
        <f t="shared" si="33"/>
        <v>217400</v>
      </c>
      <c r="J160" s="65">
        <f t="shared" si="33"/>
        <v>53441230</v>
      </c>
      <c r="K160" s="65">
        <f t="shared" si="33"/>
        <v>12553438</v>
      </c>
      <c r="L160" s="65">
        <f t="shared" si="33"/>
        <v>1095000</v>
      </c>
      <c r="M160" s="65">
        <f t="shared" si="33"/>
        <v>4532930</v>
      </c>
      <c r="N160" s="65">
        <f t="shared" si="33"/>
        <v>41513000</v>
      </c>
      <c r="O160" s="65">
        <f t="shared" si="33"/>
        <v>110000</v>
      </c>
      <c r="P160" s="65">
        <f t="shared" si="33"/>
        <v>180000</v>
      </c>
      <c r="Q160" s="87">
        <f t="shared" si="27"/>
        <v>128864909</v>
      </c>
    </row>
  </sheetData>
  <sortState xmlns:xlrd2="http://schemas.microsoft.com/office/spreadsheetml/2017/richdata2" ref="A86:Q89">
    <sortCondition ref="A86:A89"/>
  </sortState>
  <mergeCells count="26">
    <mergeCell ref="A160:C160"/>
    <mergeCell ref="A41:C41"/>
    <mergeCell ref="A43:C43"/>
    <mergeCell ref="A45:C45"/>
    <mergeCell ref="A53:C53"/>
    <mergeCell ref="A77:C77"/>
    <mergeCell ref="A86:C86"/>
    <mergeCell ref="A90:C90"/>
    <mergeCell ref="A93:C93"/>
    <mergeCell ref="A97:C97"/>
    <mergeCell ref="A129:C129"/>
    <mergeCell ref="A143:C143"/>
    <mergeCell ref="A156:C156"/>
    <mergeCell ref="A159:C159"/>
    <mergeCell ref="A131:C131"/>
    <mergeCell ref="A134:C134"/>
    <mergeCell ref="A6:C6"/>
    <mergeCell ref="A7:C7"/>
    <mergeCell ref="A33:C33"/>
    <mergeCell ref="A35:C35"/>
    <mergeCell ref="A37:C37"/>
    <mergeCell ref="A136:C136"/>
    <mergeCell ref="A139:C139"/>
    <mergeCell ref="A141:C141"/>
    <mergeCell ref="A158:C158"/>
    <mergeCell ref="A39:C39"/>
  </mergeCells>
  <phoneticPr fontId="5" type="noConversion"/>
  <printOptions horizontalCentered="1" verticalCentered="1"/>
  <pageMargins left="0.11811023622047245" right="0.11811023622047245" top="0.19685039370078741" bottom="0.19685039370078741" header="0.31496062992125984" footer="0.31496062992125984"/>
  <pageSetup paperSize="8" scale="7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F2772-A910-4B2C-B400-54F994C1DDED}">
  <dimension ref="A1:P132"/>
  <sheetViews>
    <sheetView zoomScaleNormal="100" workbookViewId="0">
      <selection activeCell="D6" sqref="D6"/>
    </sheetView>
  </sheetViews>
  <sheetFormatPr defaultRowHeight="14.4" x14ac:dyDescent="0.3"/>
  <cols>
    <col min="1" max="1" width="23.6640625" customWidth="1"/>
    <col min="2" max="2" width="4.5546875" style="2" bestFit="1" customWidth="1"/>
    <col min="3" max="3" width="38.109375" bestFit="1" customWidth="1"/>
    <col min="4" max="4" width="11.33203125" style="3" bestFit="1" customWidth="1"/>
    <col min="5" max="6" width="10.109375" style="3" bestFit="1" customWidth="1"/>
    <col min="7" max="7" width="10.44140625" style="3" bestFit="1" customWidth="1"/>
    <col min="8" max="8" width="10.109375" style="3" bestFit="1" customWidth="1"/>
    <col min="9" max="9" width="11.33203125" style="3" bestFit="1" customWidth="1"/>
    <col min="10" max="10" width="10.44140625" style="3" bestFit="1" customWidth="1"/>
    <col min="11" max="11" width="10.33203125" style="3" bestFit="1" customWidth="1"/>
    <col min="12" max="12" width="11.33203125" style="3" bestFit="1" customWidth="1"/>
    <col min="13" max="13" width="11.6640625" style="3" bestFit="1" customWidth="1"/>
    <col min="14" max="14" width="8.44140625" style="3" bestFit="1" customWidth="1"/>
    <col min="15" max="15" width="11.33203125" style="3" bestFit="1" customWidth="1"/>
    <col min="16" max="16" width="12.6640625" hidden="1" customWidth="1"/>
    <col min="17" max="17" width="12.6640625" customWidth="1"/>
  </cols>
  <sheetData>
    <row r="1" spans="1:16" x14ac:dyDescent="0.3">
      <c r="A1" s="1"/>
    </row>
    <row r="3" spans="1:16" x14ac:dyDescent="0.3">
      <c r="A3" s="1" t="s">
        <v>290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" t="s">
        <v>0</v>
      </c>
    </row>
    <row r="4" spans="1:16" ht="21.75" customHeight="1" thickBot="1" x14ac:dyDescent="0.35">
      <c r="A4" s="1"/>
      <c r="E4" s="16"/>
      <c r="F4" s="17"/>
      <c r="G4" s="17"/>
      <c r="H4" s="17"/>
      <c r="I4" s="17"/>
      <c r="J4" s="17"/>
      <c r="K4" s="17"/>
      <c r="L4" s="16"/>
      <c r="M4" s="17"/>
      <c r="N4" s="18"/>
      <c r="O4" s="18"/>
    </row>
    <row r="5" spans="1:16" ht="58.2" thickBot="1" x14ac:dyDescent="0.35">
      <c r="A5" s="136" t="s">
        <v>1</v>
      </c>
      <c r="B5" s="137"/>
      <c r="C5" s="138"/>
      <c r="D5" s="22" t="s">
        <v>187</v>
      </c>
      <c r="E5" s="23" t="s">
        <v>2</v>
      </c>
      <c r="F5" s="24" t="s">
        <v>3</v>
      </c>
      <c r="G5" s="24" t="s">
        <v>284</v>
      </c>
      <c r="H5" s="23" t="s">
        <v>139</v>
      </c>
      <c r="I5" s="23" t="s">
        <v>285</v>
      </c>
      <c r="J5" s="23" t="s">
        <v>4</v>
      </c>
      <c r="K5" s="23" t="s">
        <v>5</v>
      </c>
      <c r="L5" s="23" t="s">
        <v>6</v>
      </c>
      <c r="M5" s="23" t="s">
        <v>132</v>
      </c>
      <c r="N5" s="23" t="s">
        <v>156</v>
      </c>
      <c r="O5" s="42" t="s">
        <v>170</v>
      </c>
    </row>
    <row r="6" spans="1:16" x14ac:dyDescent="0.3">
      <c r="A6" s="126" t="s">
        <v>7</v>
      </c>
      <c r="B6" s="127"/>
      <c r="C6" s="128"/>
      <c r="D6" s="26">
        <f>SUM(D7+D33+D35+D37+D39+D41+D43+D45+D53+D72+D81+D85+D88+D91+D110+D113+D115+D118+D120+D122)</f>
        <v>72014027</v>
      </c>
      <c r="E6" s="26">
        <f>SUM(E7+E33+E35+E37+E39+E41+E43+E45+E49+E72+E81+E85+E88+E91+E108+E110+E113+E115+E118+E120+E122)</f>
        <v>6468411</v>
      </c>
      <c r="F6" s="26">
        <f>SUM(F7+F33+F35+F37+F41+F43+F45+F53+F72+F81+F85+F88+F91+F110+F118+F120+F122)</f>
        <v>9346500</v>
      </c>
      <c r="G6" s="26">
        <f>SUM(G7+G33+G35+G37+G39+G41+G43+G45+G49+G53+G72+G81+G85+G88+G91+G108+G110+G113+G115+G118+G120+G122+U13)</f>
        <v>140100</v>
      </c>
      <c r="H6" s="26">
        <f t="shared" ref="H6:N6" si="0">SUM(H7+H33+H35+H37+H39+H41+H43+H45+H53+H72+H81+H85+H88+H91+H110+H113+H115+H118+H120+H122)</f>
        <v>19251516</v>
      </c>
      <c r="I6" s="26">
        <f t="shared" si="0"/>
        <v>12083500</v>
      </c>
      <c r="J6" s="26">
        <f t="shared" si="0"/>
        <v>1100000</v>
      </c>
      <c r="K6" s="26">
        <f t="shared" si="0"/>
        <v>3122000</v>
      </c>
      <c r="L6" s="26">
        <f t="shared" si="0"/>
        <v>20217000</v>
      </c>
      <c r="M6" s="26">
        <f t="shared" si="0"/>
        <v>110000</v>
      </c>
      <c r="N6" s="26">
        <f t="shared" si="0"/>
        <v>175000</v>
      </c>
      <c r="O6" s="89">
        <f t="shared" ref="O6:O68" si="1">SUM(E6:N6)</f>
        <v>72014027</v>
      </c>
      <c r="P6" s="8" t="e">
        <f>D6-#REF!</f>
        <v>#REF!</v>
      </c>
    </row>
    <row r="7" spans="1:16" x14ac:dyDescent="0.3">
      <c r="A7" s="119" t="s">
        <v>8</v>
      </c>
      <c r="B7" s="120"/>
      <c r="C7" s="121"/>
      <c r="D7" s="13">
        <f>SUM(D8:D32)</f>
        <v>41744100</v>
      </c>
      <c r="E7" s="13">
        <f t="shared" ref="E7:N7" si="2">SUM(E8:E32)</f>
        <v>5360000</v>
      </c>
      <c r="F7" s="13">
        <f t="shared" si="2"/>
        <v>9346500</v>
      </c>
      <c r="G7" s="13">
        <f t="shared" si="2"/>
        <v>140100</v>
      </c>
      <c r="H7" s="13">
        <f t="shared" si="2"/>
        <v>2378000</v>
      </c>
      <c r="I7" s="13">
        <f t="shared" si="2"/>
        <v>3004500</v>
      </c>
      <c r="J7" s="13">
        <f t="shared" si="2"/>
        <v>1010000</v>
      </c>
      <c r="K7" s="13">
        <f t="shared" si="2"/>
        <v>3110000</v>
      </c>
      <c r="L7" s="13">
        <f t="shared" si="2"/>
        <v>17210000</v>
      </c>
      <c r="M7" s="13">
        <f t="shared" si="2"/>
        <v>10000</v>
      </c>
      <c r="N7" s="13">
        <f t="shared" si="2"/>
        <v>175000</v>
      </c>
      <c r="O7" s="13">
        <f t="shared" si="1"/>
        <v>41744100</v>
      </c>
      <c r="P7" s="8" t="e">
        <f>D7-#REF!</f>
        <v>#REF!</v>
      </c>
    </row>
    <row r="8" spans="1:16" s="9" customFormat="1" x14ac:dyDescent="0.3">
      <c r="A8" s="28" t="s">
        <v>9</v>
      </c>
      <c r="B8" s="11">
        <v>611</v>
      </c>
      <c r="C8" s="6" t="s">
        <v>272</v>
      </c>
      <c r="D8" s="7">
        <v>37000000</v>
      </c>
      <c r="E8" s="5">
        <v>5300000</v>
      </c>
      <c r="F8" s="5">
        <v>7250000</v>
      </c>
      <c r="G8" s="5"/>
      <c r="H8" s="5">
        <v>2378000</v>
      </c>
      <c r="I8" s="5">
        <v>1850000</v>
      </c>
      <c r="J8" s="5">
        <v>702000</v>
      </c>
      <c r="K8" s="5">
        <v>2300000</v>
      </c>
      <c r="L8" s="5">
        <v>17210000</v>
      </c>
      <c r="M8" s="5">
        <v>10000</v>
      </c>
      <c r="N8" s="5"/>
      <c r="O8" s="43">
        <f t="shared" si="1"/>
        <v>37000000</v>
      </c>
      <c r="P8" s="8" t="e">
        <f>D8-#REF!</f>
        <v>#REF!</v>
      </c>
    </row>
    <row r="9" spans="1:16" s="9" customFormat="1" x14ac:dyDescent="0.3">
      <c r="A9" s="28" t="s">
        <v>10</v>
      </c>
      <c r="B9" s="11">
        <v>613</v>
      </c>
      <c r="C9" s="6" t="s">
        <v>11</v>
      </c>
      <c r="D9" s="7">
        <v>1600000</v>
      </c>
      <c r="E9" s="7"/>
      <c r="F9" s="7">
        <v>1600000</v>
      </c>
      <c r="G9" s="7"/>
      <c r="H9" s="7"/>
      <c r="I9" s="7"/>
      <c r="J9" s="7"/>
      <c r="K9" s="7"/>
      <c r="L9" s="7"/>
      <c r="M9" s="7"/>
      <c r="N9" s="7"/>
      <c r="O9" s="43">
        <f t="shared" si="1"/>
        <v>1600000</v>
      </c>
      <c r="P9" s="8" t="e">
        <f>D9-#REF!</f>
        <v>#REF!</v>
      </c>
    </row>
    <row r="10" spans="1:16" s="9" customFormat="1" x14ac:dyDescent="0.3">
      <c r="A10" s="28" t="s">
        <v>134</v>
      </c>
      <c r="B10" s="11">
        <v>613</v>
      </c>
      <c r="C10" s="6" t="s">
        <v>289</v>
      </c>
      <c r="D10" s="7">
        <v>150000</v>
      </c>
      <c r="E10" s="7"/>
      <c r="F10" s="7"/>
      <c r="G10" s="7"/>
      <c r="H10" s="7"/>
      <c r="I10" s="7"/>
      <c r="J10" s="7"/>
      <c r="K10" s="7">
        <v>150000</v>
      </c>
      <c r="L10" s="7"/>
      <c r="M10" s="7"/>
      <c r="N10" s="7"/>
      <c r="O10" s="43">
        <f t="shared" si="1"/>
        <v>150000</v>
      </c>
      <c r="P10" s="8" t="e">
        <f>D10-#REF!</f>
        <v>#REF!</v>
      </c>
    </row>
    <row r="11" spans="1:16" s="9" customFormat="1" ht="28.8" x14ac:dyDescent="0.3">
      <c r="A11" s="28" t="s">
        <v>14</v>
      </c>
      <c r="B11" s="11">
        <v>614</v>
      </c>
      <c r="C11" s="6" t="s">
        <v>12</v>
      </c>
      <c r="D11" s="7">
        <v>360000</v>
      </c>
      <c r="E11" s="7"/>
      <c r="F11" s="7"/>
      <c r="G11" s="7"/>
      <c r="H11" s="7"/>
      <c r="I11" s="7"/>
      <c r="J11" s="7"/>
      <c r="K11" s="7">
        <v>360000</v>
      </c>
      <c r="L11" s="7"/>
      <c r="M11" s="7"/>
      <c r="N11" s="7"/>
      <c r="O11" s="43">
        <f t="shared" si="1"/>
        <v>360000</v>
      </c>
      <c r="P11" s="8" t="e">
        <f>D11-#REF!</f>
        <v>#REF!</v>
      </c>
    </row>
    <row r="12" spans="1:16" s="9" customFormat="1" x14ac:dyDescent="0.3">
      <c r="A12" s="28" t="s">
        <v>16</v>
      </c>
      <c r="B12" s="11">
        <v>614</v>
      </c>
      <c r="C12" s="6" t="s">
        <v>13</v>
      </c>
      <c r="D12" s="7">
        <v>1500</v>
      </c>
      <c r="E12" s="7"/>
      <c r="F12" s="7"/>
      <c r="G12" s="7"/>
      <c r="H12" s="7"/>
      <c r="I12" s="7"/>
      <c r="J12" s="7"/>
      <c r="K12" s="7">
        <v>1500</v>
      </c>
      <c r="L12" s="7"/>
      <c r="M12" s="7"/>
      <c r="N12" s="7"/>
      <c r="O12" s="43">
        <f t="shared" si="1"/>
        <v>1500</v>
      </c>
      <c r="P12" s="8" t="e">
        <f>D12-#REF!</f>
        <v>#REF!</v>
      </c>
    </row>
    <row r="13" spans="1:16" s="9" customFormat="1" ht="28.8" x14ac:dyDescent="0.3">
      <c r="A13" s="28" t="s">
        <v>17</v>
      </c>
      <c r="B13" s="11">
        <v>641</v>
      </c>
      <c r="C13" s="6" t="s">
        <v>15</v>
      </c>
      <c r="D13" s="7">
        <v>40000</v>
      </c>
      <c r="E13" s="7">
        <v>40000</v>
      </c>
      <c r="F13" s="7"/>
      <c r="G13" s="7"/>
      <c r="H13" s="7"/>
      <c r="I13" s="7"/>
      <c r="J13" s="7"/>
      <c r="K13" s="7"/>
      <c r="L13" s="7"/>
      <c r="M13" s="7"/>
      <c r="N13" s="7"/>
      <c r="O13" s="43">
        <f t="shared" si="1"/>
        <v>40000</v>
      </c>
      <c r="P13" s="8" t="e">
        <f>D13-#REF!</f>
        <v>#REF!</v>
      </c>
    </row>
    <row r="14" spans="1:16" s="9" customFormat="1" hidden="1" x14ac:dyDescent="0.3">
      <c r="A14" s="28" t="s">
        <v>194</v>
      </c>
      <c r="B14" s="11">
        <v>641</v>
      </c>
      <c r="C14" s="6" t="s">
        <v>265</v>
      </c>
      <c r="D14" s="7"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43">
        <f t="shared" si="1"/>
        <v>0</v>
      </c>
      <c r="P14" s="8" t="e">
        <f>D14-#REF!</f>
        <v>#REF!</v>
      </c>
    </row>
    <row r="15" spans="1:16" s="9" customFormat="1" x14ac:dyDescent="0.3">
      <c r="A15" s="28" t="s">
        <v>18</v>
      </c>
      <c r="B15" s="11">
        <v>642</v>
      </c>
      <c r="C15" s="6" t="s">
        <v>155</v>
      </c>
      <c r="D15" s="7">
        <v>920000</v>
      </c>
      <c r="E15" s="7"/>
      <c r="F15" s="7"/>
      <c r="G15" s="7"/>
      <c r="H15" s="7"/>
      <c r="I15" s="7">
        <v>810000</v>
      </c>
      <c r="J15" s="7"/>
      <c r="K15" s="7"/>
      <c r="L15" s="7"/>
      <c r="M15" s="7"/>
      <c r="N15" s="7">
        <v>110000</v>
      </c>
      <c r="O15" s="43">
        <f t="shared" si="1"/>
        <v>920000</v>
      </c>
      <c r="P15" s="8" t="e">
        <f>D15-#REF!</f>
        <v>#REF!</v>
      </c>
    </row>
    <row r="16" spans="1:16" s="9" customFormat="1" x14ac:dyDescent="0.3">
      <c r="A16" s="28" t="s">
        <v>20</v>
      </c>
      <c r="B16" s="11">
        <v>642</v>
      </c>
      <c r="C16" s="6" t="s">
        <v>195</v>
      </c>
      <c r="D16" s="7">
        <v>5000</v>
      </c>
      <c r="E16" s="7"/>
      <c r="F16" s="7"/>
      <c r="G16" s="7"/>
      <c r="H16" s="7"/>
      <c r="I16" s="7"/>
      <c r="J16" s="7">
        <v>5000</v>
      </c>
      <c r="K16" s="7"/>
      <c r="L16" s="7"/>
      <c r="M16" s="7"/>
      <c r="N16" s="7"/>
      <c r="O16" s="43">
        <f t="shared" si="1"/>
        <v>5000</v>
      </c>
      <c r="P16" s="8" t="e">
        <f>D16-#REF!</f>
        <v>#REF!</v>
      </c>
    </row>
    <row r="17" spans="1:16" s="9" customFormat="1" x14ac:dyDescent="0.3">
      <c r="A17" s="28" t="s">
        <v>22</v>
      </c>
      <c r="B17" s="11">
        <v>642</v>
      </c>
      <c r="C17" s="6" t="s">
        <v>19</v>
      </c>
      <c r="D17" s="7">
        <v>250000</v>
      </c>
      <c r="E17" s="7"/>
      <c r="F17" s="7"/>
      <c r="G17" s="7"/>
      <c r="H17" s="7"/>
      <c r="I17" s="7"/>
      <c r="J17" s="7"/>
      <c r="K17" s="7">
        <v>250000</v>
      </c>
      <c r="L17" s="7"/>
      <c r="M17" s="7"/>
      <c r="N17" s="7"/>
      <c r="O17" s="43">
        <f t="shared" si="1"/>
        <v>250000</v>
      </c>
      <c r="P17" s="8" t="e">
        <f>D17-#REF!</f>
        <v>#REF!</v>
      </c>
    </row>
    <row r="18" spans="1:16" s="9" customFormat="1" x14ac:dyDescent="0.3">
      <c r="A18" s="28" t="s">
        <v>24</v>
      </c>
      <c r="B18" s="11">
        <v>642</v>
      </c>
      <c r="C18" s="6" t="s">
        <v>21</v>
      </c>
      <c r="D18" s="7">
        <v>26500</v>
      </c>
      <c r="E18" s="7"/>
      <c r="F18" s="7"/>
      <c r="G18" s="7"/>
      <c r="H18" s="7"/>
      <c r="I18" s="7">
        <v>26500</v>
      </c>
      <c r="J18" s="7"/>
      <c r="K18" s="7"/>
      <c r="L18" s="7"/>
      <c r="M18" s="7"/>
      <c r="N18" s="7"/>
      <c r="O18" s="43">
        <f t="shared" si="1"/>
        <v>26500</v>
      </c>
      <c r="P18" s="8" t="e">
        <f>D18-#REF!</f>
        <v>#REF!</v>
      </c>
    </row>
    <row r="19" spans="1:16" s="9" customFormat="1" ht="28.8" x14ac:dyDescent="0.3">
      <c r="A19" s="28" t="s">
        <v>26</v>
      </c>
      <c r="B19" s="11">
        <v>642</v>
      </c>
      <c r="C19" s="6" t="s">
        <v>23</v>
      </c>
      <c r="D19" s="7">
        <v>140000</v>
      </c>
      <c r="E19" s="7"/>
      <c r="F19" s="7"/>
      <c r="G19" s="7"/>
      <c r="H19" s="7"/>
      <c r="I19" s="7"/>
      <c r="J19" s="7">
        <v>140000</v>
      </c>
      <c r="K19" s="7"/>
      <c r="L19" s="7"/>
      <c r="M19" s="7"/>
      <c r="N19" s="7"/>
      <c r="O19" s="43">
        <f t="shared" si="1"/>
        <v>140000</v>
      </c>
      <c r="P19" s="8" t="e">
        <f>D19-#REF!</f>
        <v>#REF!</v>
      </c>
    </row>
    <row r="20" spans="1:16" s="9" customFormat="1" ht="28.8" x14ac:dyDescent="0.3">
      <c r="A20" s="28" t="s">
        <v>27</v>
      </c>
      <c r="B20" s="11">
        <v>642</v>
      </c>
      <c r="C20" s="6" t="s">
        <v>25</v>
      </c>
      <c r="D20" s="7">
        <v>163000</v>
      </c>
      <c r="E20" s="7"/>
      <c r="F20" s="7"/>
      <c r="G20" s="7"/>
      <c r="H20" s="7"/>
      <c r="I20" s="7"/>
      <c r="J20" s="7">
        <v>163000</v>
      </c>
      <c r="K20" s="7"/>
      <c r="L20" s="7"/>
      <c r="M20" s="7"/>
      <c r="N20" s="7"/>
      <c r="O20" s="43">
        <f t="shared" si="1"/>
        <v>163000</v>
      </c>
      <c r="P20" s="8" t="e">
        <f>D20-#REF!</f>
        <v>#REF!</v>
      </c>
    </row>
    <row r="21" spans="1:16" s="9" customFormat="1" ht="28.8" x14ac:dyDescent="0.3">
      <c r="A21" s="28" t="s">
        <v>29</v>
      </c>
      <c r="B21" s="11">
        <v>642</v>
      </c>
      <c r="C21" s="6" t="s">
        <v>268</v>
      </c>
      <c r="D21" s="7">
        <v>33000</v>
      </c>
      <c r="E21" s="7"/>
      <c r="F21" s="7"/>
      <c r="G21" s="7"/>
      <c r="H21" s="7"/>
      <c r="I21" s="7"/>
      <c r="J21" s="7"/>
      <c r="K21" s="7">
        <v>33000</v>
      </c>
      <c r="L21" s="7"/>
      <c r="M21" s="7"/>
      <c r="N21" s="7"/>
      <c r="O21" s="43">
        <f t="shared" si="1"/>
        <v>33000</v>
      </c>
      <c r="P21" s="8" t="e">
        <f>D21-#REF!</f>
        <v>#REF!</v>
      </c>
    </row>
    <row r="22" spans="1:16" s="9" customFormat="1" ht="28.5" customHeight="1" x14ac:dyDescent="0.3">
      <c r="A22" s="28" t="s">
        <v>31</v>
      </c>
      <c r="B22" s="11">
        <v>642</v>
      </c>
      <c r="C22" s="6" t="s">
        <v>28</v>
      </c>
      <c r="D22" s="7">
        <v>248000</v>
      </c>
      <c r="E22" s="7"/>
      <c r="F22" s="7"/>
      <c r="G22" s="7"/>
      <c r="H22" s="7"/>
      <c r="I22" s="7">
        <v>248000</v>
      </c>
      <c r="J22" s="7"/>
      <c r="K22" s="7"/>
      <c r="L22" s="7"/>
      <c r="M22" s="7"/>
      <c r="N22" s="7"/>
      <c r="O22" s="43">
        <f t="shared" si="1"/>
        <v>248000</v>
      </c>
      <c r="P22" s="8" t="e">
        <f>D22-#REF!</f>
        <v>#REF!</v>
      </c>
    </row>
    <row r="23" spans="1:16" s="9" customFormat="1" ht="28.5" customHeight="1" x14ac:dyDescent="0.3">
      <c r="A23" s="28" t="s">
        <v>33</v>
      </c>
      <c r="B23" s="11">
        <v>651</v>
      </c>
      <c r="C23" s="6" t="s">
        <v>30</v>
      </c>
      <c r="D23" s="7">
        <v>103000</v>
      </c>
      <c r="E23" s="7"/>
      <c r="F23" s="7"/>
      <c r="G23" s="7">
        <v>103000</v>
      </c>
      <c r="H23" s="7"/>
      <c r="I23" s="7"/>
      <c r="J23" s="7"/>
      <c r="K23" s="7"/>
      <c r="L23" s="7"/>
      <c r="M23" s="7"/>
      <c r="N23" s="7"/>
      <c r="O23" s="43">
        <f t="shared" si="1"/>
        <v>103000</v>
      </c>
      <c r="P23" s="8" t="e">
        <f>D23-#REF!</f>
        <v>#REF!</v>
      </c>
    </row>
    <row r="24" spans="1:16" s="9" customFormat="1" ht="28.5" customHeight="1" x14ac:dyDescent="0.3">
      <c r="A24" s="28" t="s">
        <v>35</v>
      </c>
      <c r="B24" s="11">
        <v>651</v>
      </c>
      <c r="C24" s="6" t="s">
        <v>32</v>
      </c>
      <c r="D24" s="7">
        <v>15500</v>
      </c>
      <c r="E24" s="7"/>
      <c r="F24" s="7"/>
      <c r="G24" s="7">
        <v>15500</v>
      </c>
      <c r="H24" s="7"/>
      <c r="I24" s="7"/>
      <c r="J24" s="7"/>
      <c r="K24" s="7"/>
      <c r="L24" s="7"/>
      <c r="M24" s="7"/>
      <c r="N24" s="7"/>
      <c r="O24" s="43">
        <f t="shared" si="1"/>
        <v>15500</v>
      </c>
      <c r="P24" s="8" t="e">
        <f>D24-#REF!</f>
        <v>#REF!</v>
      </c>
    </row>
    <row r="25" spans="1:16" s="9" customFormat="1" ht="28.5" customHeight="1" x14ac:dyDescent="0.3">
      <c r="A25" s="28" t="s">
        <v>37</v>
      </c>
      <c r="B25" s="11">
        <v>651</v>
      </c>
      <c r="C25" s="6" t="s">
        <v>34</v>
      </c>
      <c r="D25" s="7">
        <v>15500</v>
      </c>
      <c r="E25" s="7"/>
      <c r="F25" s="7"/>
      <c r="G25" s="7"/>
      <c r="H25" s="7"/>
      <c r="I25" s="7"/>
      <c r="J25" s="7"/>
      <c r="K25" s="7">
        <v>15500</v>
      </c>
      <c r="L25" s="7"/>
      <c r="M25" s="7"/>
      <c r="N25" s="7"/>
      <c r="O25" s="43">
        <f t="shared" si="1"/>
        <v>15500</v>
      </c>
      <c r="P25" s="8" t="e">
        <f>D25-#REF!</f>
        <v>#REF!</v>
      </c>
    </row>
    <row r="26" spans="1:16" s="9" customFormat="1" ht="28.5" customHeight="1" x14ac:dyDescent="0.3">
      <c r="A26" s="28" t="s">
        <v>39</v>
      </c>
      <c r="B26" s="11">
        <v>652</v>
      </c>
      <c r="C26" s="6" t="s">
        <v>172</v>
      </c>
      <c r="D26" s="7">
        <v>21600</v>
      </c>
      <c r="E26" s="7"/>
      <c r="F26" s="7"/>
      <c r="G26" s="7">
        <v>21600</v>
      </c>
      <c r="H26" s="7"/>
      <c r="I26" s="7"/>
      <c r="J26" s="7"/>
      <c r="K26" s="7"/>
      <c r="L26" s="7"/>
      <c r="M26" s="7"/>
      <c r="N26" s="7"/>
      <c r="O26" s="43">
        <f t="shared" si="1"/>
        <v>21600</v>
      </c>
      <c r="P26" s="8" t="e">
        <f>D26-#REF!</f>
        <v>#REF!</v>
      </c>
    </row>
    <row r="27" spans="1:16" s="9" customFormat="1" ht="33" customHeight="1" x14ac:dyDescent="0.3">
      <c r="A27" s="28" t="s">
        <v>41</v>
      </c>
      <c r="B27" s="11">
        <v>652</v>
      </c>
      <c r="C27" s="6" t="s">
        <v>36</v>
      </c>
      <c r="D27" s="7">
        <v>20000</v>
      </c>
      <c r="E27" s="7">
        <v>20000</v>
      </c>
      <c r="F27" s="7"/>
      <c r="G27" s="7"/>
      <c r="H27" s="7"/>
      <c r="I27" s="7"/>
      <c r="J27" s="7"/>
      <c r="K27" s="7"/>
      <c r="L27" s="7"/>
      <c r="M27" s="7"/>
      <c r="N27" s="7"/>
      <c r="O27" s="43">
        <f t="shared" si="1"/>
        <v>20000</v>
      </c>
      <c r="P27" s="8" t="e">
        <f>D27-#REF!</f>
        <v>#REF!</v>
      </c>
    </row>
    <row r="28" spans="1:16" s="9" customFormat="1" ht="21.75" customHeight="1" x14ac:dyDescent="0.3">
      <c r="A28" s="28" t="s">
        <v>44</v>
      </c>
      <c r="B28" s="11">
        <v>661</v>
      </c>
      <c r="C28" s="6" t="s">
        <v>154</v>
      </c>
      <c r="D28" s="7">
        <v>65000</v>
      </c>
      <c r="E28" s="7"/>
      <c r="F28" s="7"/>
      <c r="G28" s="7"/>
      <c r="H28" s="7"/>
      <c r="I28" s="7"/>
      <c r="J28" s="7"/>
      <c r="K28" s="7"/>
      <c r="L28" s="7"/>
      <c r="M28" s="7"/>
      <c r="N28" s="7">
        <v>65000</v>
      </c>
      <c r="O28" s="43">
        <f t="shared" si="1"/>
        <v>65000</v>
      </c>
      <c r="P28" s="8" t="e">
        <f>D28-#REF!</f>
        <v>#REF!</v>
      </c>
    </row>
    <row r="29" spans="1:16" s="9" customFormat="1" ht="33" customHeight="1" x14ac:dyDescent="0.3">
      <c r="A29" s="28" t="s">
        <v>47</v>
      </c>
      <c r="B29" s="11">
        <v>661</v>
      </c>
      <c r="C29" s="6" t="s">
        <v>133</v>
      </c>
      <c r="D29" s="7">
        <v>250000</v>
      </c>
      <c r="E29" s="7"/>
      <c r="F29" s="7">
        <v>250000</v>
      </c>
      <c r="G29" s="7"/>
      <c r="H29" s="7"/>
      <c r="I29" s="7"/>
      <c r="J29" s="7"/>
      <c r="K29" s="7"/>
      <c r="L29" s="7"/>
      <c r="M29" s="7"/>
      <c r="N29" s="7"/>
      <c r="O29" s="43">
        <f t="shared" si="1"/>
        <v>250000</v>
      </c>
      <c r="P29" s="8" t="e">
        <f>D29-#REF!</f>
        <v>#REF!</v>
      </c>
    </row>
    <row r="30" spans="1:16" s="9" customFormat="1" ht="28.8" x14ac:dyDescent="0.3">
      <c r="A30" s="28" t="s">
        <v>50</v>
      </c>
      <c r="B30" s="11">
        <v>681</v>
      </c>
      <c r="C30" s="6" t="s">
        <v>38</v>
      </c>
      <c r="D30" s="7">
        <v>1500</v>
      </c>
      <c r="E30" s="7"/>
      <c r="F30" s="7">
        <v>1500</v>
      </c>
      <c r="G30" s="7"/>
      <c r="H30" s="7"/>
      <c r="I30" s="7"/>
      <c r="J30" s="7"/>
      <c r="K30" s="7"/>
      <c r="L30" s="7"/>
      <c r="M30" s="7"/>
      <c r="N30" s="7"/>
      <c r="O30" s="43">
        <f t="shared" si="1"/>
        <v>1500</v>
      </c>
      <c r="P30" s="8" t="e">
        <f>D30-#REF!</f>
        <v>#REF!</v>
      </c>
    </row>
    <row r="31" spans="1:16" s="9" customFormat="1" ht="28.8" x14ac:dyDescent="0.3">
      <c r="A31" s="28" t="s">
        <v>52</v>
      </c>
      <c r="B31" s="11">
        <v>681</v>
      </c>
      <c r="C31" s="6" t="s">
        <v>40</v>
      </c>
      <c r="D31" s="7">
        <v>70000</v>
      </c>
      <c r="E31" s="7"/>
      <c r="F31" s="7"/>
      <c r="G31" s="7"/>
      <c r="H31" s="7"/>
      <c r="I31" s="7">
        <v>70000</v>
      </c>
      <c r="J31" s="7"/>
      <c r="K31" s="7"/>
      <c r="L31" s="7"/>
      <c r="M31" s="7"/>
      <c r="N31" s="7"/>
      <c r="O31" s="43">
        <f t="shared" si="1"/>
        <v>70000</v>
      </c>
      <c r="P31" s="8" t="e">
        <f>D31-#REF!</f>
        <v>#REF!</v>
      </c>
    </row>
    <row r="32" spans="1:16" x14ac:dyDescent="0.3">
      <c r="A32" s="28" t="s">
        <v>55</v>
      </c>
      <c r="B32" s="11">
        <v>683</v>
      </c>
      <c r="C32" s="6" t="s">
        <v>42</v>
      </c>
      <c r="D32" s="47">
        <v>245000</v>
      </c>
      <c r="E32" s="47"/>
      <c r="F32" s="47">
        <v>245000</v>
      </c>
      <c r="G32" s="47"/>
      <c r="H32" s="47"/>
      <c r="I32" s="47"/>
      <c r="J32" s="47"/>
      <c r="K32" s="47"/>
      <c r="L32" s="47"/>
      <c r="M32" s="47"/>
      <c r="N32" s="47"/>
      <c r="O32" s="43">
        <f t="shared" si="1"/>
        <v>245000</v>
      </c>
      <c r="P32" s="8" t="e">
        <f>D32-#REF!</f>
        <v>#REF!</v>
      </c>
    </row>
    <row r="33" spans="1:16" s="9" customFormat="1" x14ac:dyDescent="0.3">
      <c r="A33" s="119" t="s">
        <v>43</v>
      </c>
      <c r="B33" s="120"/>
      <c r="C33" s="121"/>
      <c r="D33" s="60">
        <f>D34</f>
        <v>9100000</v>
      </c>
      <c r="E33" s="60">
        <f t="shared" ref="E33:N33" si="3">E34</f>
        <v>0</v>
      </c>
      <c r="F33" s="60">
        <f t="shared" si="3"/>
        <v>0</v>
      </c>
      <c r="G33" s="60">
        <f t="shared" si="3"/>
        <v>0</v>
      </c>
      <c r="H33" s="60">
        <f t="shared" si="3"/>
        <v>1000000</v>
      </c>
      <c r="I33" s="60">
        <f t="shared" si="3"/>
        <v>8100000</v>
      </c>
      <c r="J33" s="60">
        <f t="shared" si="3"/>
        <v>0</v>
      </c>
      <c r="K33" s="60">
        <f t="shared" si="3"/>
        <v>0</v>
      </c>
      <c r="L33" s="60">
        <f t="shared" si="3"/>
        <v>0</v>
      </c>
      <c r="M33" s="60">
        <f t="shared" si="3"/>
        <v>0</v>
      </c>
      <c r="N33" s="60">
        <f t="shared" si="3"/>
        <v>0</v>
      </c>
      <c r="O33" s="13">
        <f t="shared" si="1"/>
        <v>9100000</v>
      </c>
      <c r="P33" s="8" t="e">
        <f>D33-#REF!</f>
        <v>#REF!</v>
      </c>
    </row>
    <row r="34" spans="1:16" x14ac:dyDescent="0.3">
      <c r="A34" s="28" t="s">
        <v>58</v>
      </c>
      <c r="B34" s="11">
        <v>653</v>
      </c>
      <c r="C34" s="6" t="s">
        <v>45</v>
      </c>
      <c r="D34" s="47">
        <v>9100000</v>
      </c>
      <c r="E34" s="47"/>
      <c r="F34" s="47"/>
      <c r="G34" s="47"/>
      <c r="H34" s="47">
        <v>1000000</v>
      </c>
      <c r="I34" s="47">
        <v>8100000</v>
      </c>
      <c r="J34" s="47"/>
      <c r="K34" s="47"/>
      <c r="L34" s="47"/>
      <c r="M34" s="47"/>
      <c r="N34" s="47"/>
      <c r="O34" s="43">
        <f t="shared" si="1"/>
        <v>9100000</v>
      </c>
      <c r="P34" s="8" t="e">
        <f>D34-#REF!</f>
        <v>#REF!</v>
      </c>
    </row>
    <row r="35" spans="1:16" s="9" customFormat="1" x14ac:dyDescent="0.3">
      <c r="A35" s="119" t="s">
        <v>46</v>
      </c>
      <c r="B35" s="120"/>
      <c r="C35" s="121"/>
      <c r="D35" s="60">
        <f>D36</f>
        <v>1000000</v>
      </c>
      <c r="E35" s="60">
        <f t="shared" ref="E35:N35" si="4">E36</f>
        <v>0</v>
      </c>
      <c r="F35" s="60">
        <f t="shared" si="4"/>
        <v>0</v>
      </c>
      <c r="G35" s="60">
        <f t="shared" si="4"/>
        <v>0</v>
      </c>
      <c r="H35" s="60">
        <f t="shared" si="4"/>
        <v>1000000</v>
      </c>
      <c r="I35" s="60">
        <f t="shared" si="4"/>
        <v>0</v>
      </c>
      <c r="J35" s="60">
        <f t="shared" si="4"/>
        <v>0</v>
      </c>
      <c r="K35" s="60">
        <f t="shared" si="4"/>
        <v>0</v>
      </c>
      <c r="L35" s="60">
        <f t="shared" si="4"/>
        <v>0</v>
      </c>
      <c r="M35" s="60">
        <f t="shared" si="4"/>
        <v>0</v>
      </c>
      <c r="N35" s="60">
        <f t="shared" si="4"/>
        <v>0</v>
      </c>
      <c r="O35" s="13">
        <f t="shared" si="1"/>
        <v>1000000</v>
      </c>
      <c r="P35" s="8" t="e">
        <f>D35-#REF!</f>
        <v>#REF!</v>
      </c>
    </row>
    <row r="36" spans="1:16" x14ac:dyDescent="0.3">
      <c r="A36" s="28" t="s">
        <v>61</v>
      </c>
      <c r="B36" s="11">
        <v>653</v>
      </c>
      <c r="C36" s="6" t="s">
        <v>48</v>
      </c>
      <c r="D36" s="47">
        <v>1000000</v>
      </c>
      <c r="E36" s="47"/>
      <c r="F36" s="47"/>
      <c r="G36" s="47"/>
      <c r="H36" s="47">
        <v>1000000</v>
      </c>
      <c r="I36" s="47"/>
      <c r="J36" s="47"/>
      <c r="K36" s="47"/>
      <c r="L36" s="47"/>
      <c r="M36" s="47"/>
      <c r="N36" s="47"/>
      <c r="O36" s="43">
        <f t="shared" si="1"/>
        <v>1000000</v>
      </c>
      <c r="P36" s="8" t="e">
        <f>D36-#REF!</f>
        <v>#REF!</v>
      </c>
    </row>
    <row r="37" spans="1:16" s="9" customFormat="1" x14ac:dyDescent="0.3">
      <c r="A37" s="119" t="s">
        <v>49</v>
      </c>
      <c r="B37" s="120"/>
      <c r="C37" s="121"/>
      <c r="D37" s="58">
        <f>D38</f>
        <v>110000</v>
      </c>
      <c r="E37" s="58">
        <f t="shared" ref="E37:N37" si="5">E38</f>
        <v>0</v>
      </c>
      <c r="F37" s="58">
        <f t="shared" si="5"/>
        <v>0</v>
      </c>
      <c r="G37" s="58">
        <f t="shared" si="5"/>
        <v>0</v>
      </c>
      <c r="H37" s="58">
        <f t="shared" si="5"/>
        <v>110000</v>
      </c>
      <c r="I37" s="58">
        <f t="shared" si="5"/>
        <v>0</v>
      </c>
      <c r="J37" s="58">
        <f t="shared" si="5"/>
        <v>0</v>
      </c>
      <c r="K37" s="58">
        <f t="shared" si="5"/>
        <v>0</v>
      </c>
      <c r="L37" s="58">
        <f t="shared" si="5"/>
        <v>0</v>
      </c>
      <c r="M37" s="58">
        <f t="shared" si="5"/>
        <v>0</v>
      </c>
      <c r="N37" s="58">
        <f t="shared" si="5"/>
        <v>0</v>
      </c>
      <c r="O37" s="13">
        <f t="shared" si="1"/>
        <v>110000</v>
      </c>
      <c r="P37" s="8" t="e">
        <f>D37-#REF!</f>
        <v>#REF!</v>
      </c>
    </row>
    <row r="38" spans="1:16" x14ac:dyDescent="0.3">
      <c r="A38" s="28" t="s">
        <v>63</v>
      </c>
      <c r="B38" s="11">
        <v>642</v>
      </c>
      <c r="C38" s="6" t="s">
        <v>51</v>
      </c>
      <c r="D38" s="47">
        <v>110000</v>
      </c>
      <c r="E38" s="47"/>
      <c r="F38" s="47"/>
      <c r="G38" s="47"/>
      <c r="H38" s="47">
        <v>110000</v>
      </c>
      <c r="I38" s="47"/>
      <c r="J38" s="47"/>
      <c r="K38" s="47"/>
      <c r="L38" s="47"/>
      <c r="M38" s="47"/>
      <c r="N38" s="47"/>
      <c r="O38" s="43">
        <f t="shared" si="1"/>
        <v>110000</v>
      </c>
      <c r="P38" s="8" t="e">
        <f>D38-#REF!</f>
        <v>#REF!</v>
      </c>
    </row>
    <row r="39" spans="1:16" s="9" customFormat="1" x14ac:dyDescent="0.3">
      <c r="A39" s="119" t="s">
        <v>258</v>
      </c>
      <c r="B39" s="120"/>
      <c r="C39" s="121"/>
      <c r="D39" s="58">
        <f>D40</f>
        <v>110000</v>
      </c>
      <c r="E39" s="58">
        <f t="shared" ref="E39:M39" si="6">E40</f>
        <v>0</v>
      </c>
      <c r="F39" s="58">
        <f t="shared" si="6"/>
        <v>0</v>
      </c>
      <c r="G39" s="58">
        <f t="shared" si="6"/>
        <v>0</v>
      </c>
      <c r="H39" s="58">
        <f t="shared" si="6"/>
        <v>110000</v>
      </c>
      <c r="I39" s="58">
        <f t="shared" si="6"/>
        <v>0</v>
      </c>
      <c r="J39" s="58">
        <f t="shared" si="6"/>
        <v>0</v>
      </c>
      <c r="K39" s="58">
        <f t="shared" si="6"/>
        <v>0</v>
      </c>
      <c r="L39" s="58">
        <f t="shared" si="6"/>
        <v>0</v>
      </c>
      <c r="M39" s="58">
        <f t="shared" si="6"/>
        <v>0</v>
      </c>
      <c r="N39" s="58">
        <f>N40</f>
        <v>0</v>
      </c>
      <c r="O39" s="13">
        <f t="shared" si="1"/>
        <v>110000</v>
      </c>
      <c r="P39" s="8" t="e">
        <f>D39-#REF!</f>
        <v>#REF!</v>
      </c>
    </row>
    <row r="40" spans="1:16" x14ac:dyDescent="0.3">
      <c r="A40" s="28" t="s">
        <v>65</v>
      </c>
      <c r="B40" s="11">
        <v>652</v>
      </c>
      <c r="C40" s="6" t="s">
        <v>53</v>
      </c>
      <c r="D40" s="47">
        <v>110000</v>
      </c>
      <c r="E40" s="47"/>
      <c r="F40" s="47"/>
      <c r="G40" s="47"/>
      <c r="H40" s="47">
        <v>110000</v>
      </c>
      <c r="I40" s="47"/>
      <c r="J40" s="47"/>
      <c r="K40" s="47"/>
      <c r="L40" s="47"/>
      <c r="M40" s="47"/>
      <c r="N40" s="47"/>
      <c r="O40" s="43">
        <f t="shared" si="1"/>
        <v>110000</v>
      </c>
      <c r="P40" s="8" t="e">
        <f>D40-#REF!</f>
        <v>#REF!</v>
      </c>
    </row>
    <row r="41" spans="1:16" s="9" customFormat="1" x14ac:dyDescent="0.3">
      <c r="A41" s="119" t="s">
        <v>54</v>
      </c>
      <c r="B41" s="120"/>
      <c r="C41" s="121"/>
      <c r="D41" s="58">
        <f>D42</f>
        <v>15000</v>
      </c>
      <c r="E41" s="58">
        <f t="shared" ref="E41:N41" si="7">E42</f>
        <v>0</v>
      </c>
      <c r="F41" s="58">
        <f t="shared" si="7"/>
        <v>0</v>
      </c>
      <c r="G41" s="58">
        <f t="shared" si="7"/>
        <v>0</v>
      </c>
      <c r="H41" s="58">
        <f t="shared" si="7"/>
        <v>15000</v>
      </c>
      <c r="I41" s="58">
        <f t="shared" si="7"/>
        <v>0</v>
      </c>
      <c r="J41" s="58">
        <f t="shared" si="7"/>
        <v>0</v>
      </c>
      <c r="K41" s="58">
        <f t="shared" si="7"/>
        <v>0</v>
      </c>
      <c r="L41" s="58">
        <f t="shared" si="7"/>
        <v>0</v>
      </c>
      <c r="M41" s="58">
        <f t="shared" si="7"/>
        <v>0</v>
      </c>
      <c r="N41" s="58">
        <f t="shared" si="7"/>
        <v>0</v>
      </c>
      <c r="O41" s="13">
        <f t="shared" si="1"/>
        <v>15000</v>
      </c>
      <c r="P41" s="8" t="e">
        <f>D41-#REF!</f>
        <v>#REF!</v>
      </c>
    </row>
    <row r="42" spans="1:16" x14ac:dyDescent="0.3">
      <c r="A42" s="28" t="s">
        <v>140</v>
      </c>
      <c r="B42" s="11">
        <v>642</v>
      </c>
      <c r="C42" s="6" t="s">
        <v>56</v>
      </c>
      <c r="D42" s="47">
        <v>15000</v>
      </c>
      <c r="E42" s="47"/>
      <c r="F42" s="47"/>
      <c r="G42" s="47"/>
      <c r="H42" s="47">
        <v>15000</v>
      </c>
      <c r="I42" s="47"/>
      <c r="J42" s="47"/>
      <c r="K42" s="47"/>
      <c r="L42" s="47"/>
      <c r="M42" s="47"/>
      <c r="N42" s="47"/>
      <c r="O42" s="43">
        <f t="shared" si="1"/>
        <v>15000</v>
      </c>
      <c r="P42" s="8" t="e">
        <f>D42-#REF!</f>
        <v>#REF!</v>
      </c>
    </row>
    <row r="43" spans="1:16" s="9" customFormat="1" x14ac:dyDescent="0.3">
      <c r="A43" s="119" t="s">
        <v>57</v>
      </c>
      <c r="B43" s="120"/>
      <c r="C43" s="121"/>
      <c r="D43" s="58">
        <f>D44</f>
        <v>45000</v>
      </c>
      <c r="E43" s="58">
        <f t="shared" ref="E43:N43" si="8">E44</f>
        <v>0</v>
      </c>
      <c r="F43" s="58">
        <f t="shared" si="8"/>
        <v>0</v>
      </c>
      <c r="G43" s="58">
        <f t="shared" si="8"/>
        <v>0</v>
      </c>
      <c r="H43" s="58">
        <f t="shared" si="8"/>
        <v>45000</v>
      </c>
      <c r="I43" s="58">
        <f t="shared" si="8"/>
        <v>0</v>
      </c>
      <c r="J43" s="58">
        <f t="shared" si="8"/>
        <v>0</v>
      </c>
      <c r="K43" s="58">
        <f t="shared" si="8"/>
        <v>0</v>
      </c>
      <c r="L43" s="58">
        <f t="shared" si="8"/>
        <v>0</v>
      </c>
      <c r="M43" s="58">
        <f t="shared" si="8"/>
        <v>0</v>
      </c>
      <c r="N43" s="58">
        <f t="shared" si="8"/>
        <v>0</v>
      </c>
      <c r="O43" s="13">
        <f t="shared" si="1"/>
        <v>45000</v>
      </c>
      <c r="P43" s="8" t="e">
        <f>D43-#REF!</f>
        <v>#REF!</v>
      </c>
    </row>
    <row r="44" spans="1:16" x14ac:dyDescent="0.3">
      <c r="A44" s="28" t="s">
        <v>72</v>
      </c>
      <c r="B44" s="11">
        <v>642</v>
      </c>
      <c r="C44" s="6" t="s">
        <v>59</v>
      </c>
      <c r="D44" s="47">
        <v>45000</v>
      </c>
      <c r="E44" s="47"/>
      <c r="F44" s="47"/>
      <c r="G44" s="47"/>
      <c r="H44" s="47">
        <v>45000</v>
      </c>
      <c r="I44" s="47"/>
      <c r="J44" s="47"/>
      <c r="K44" s="47"/>
      <c r="L44" s="47"/>
      <c r="M44" s="47"/>
      <c r="N44" s="47"/>
      <c r="O44" s="43">
        <f t="shared" si="1"/>
        <v>45000</v>
      </c>
      <c r="P44" s="8" t="e">
        <f>D44-#REF!</f>
        <v>#REF!</v>
      </c>
    </row>
    <row r="45" spans="1:16" s="9" customFormat="1" x14ac:dyDescent="0.3">
      <c r="A45" s="119" t="s">
        <v>60</v>
      </c>
      <c r="B45" s="120"/>
      <c r="C45" s="121"/>
      <c r="D45" s="58">
        <f>SUM(D46:D48)</f>
        <v>27000</v>
      </c>
      <c r="E45" s="58">
        <f t="shared" ref="E45:N45" si="9">SUM(E46:E48)</f>
        <v>0</v>
      </c>
      <c r="F45" s="58">
        <f t="shared" si="9"/>
        <v>0</v>
      </c>
      <c r="G45" s="58">
        <f t="shared" si="9"/>
        <v>0</v>
      </c>
      <c r="H45" s="58">
        <f t="shared" si="9"/>
        <v>17000</v>
      </c>
      <c r="I45" s="58">
        <f t="shared" si="9"/>
        <v>0</v>
      </c>
      <c r="J45" s="58">
        <f t="shared" si="9"/>
        <v>0</v>
      </c>
      <c r="K45" s="58">
        <f t="shared" si="9"/>
        <v>10000</v>
      </c>
      <c r="L45" s="58">
        <f t="shared" si="9"/>
        <v>0</v>
      </c>
      <c r="M45" s="58">
        <f t="shared" si="9"/>
        <v>0</v>
      </c>
      <c r="N45" s="58">
        <f t="shared" si="9"/>
        <v>0</v>
      </c>
      <c r="O45" s="13">
        <f t="shared" si="1"/>
        <v>27000</v>
      </c>
      <c r="P45" s="8" t="e">
        <f>D45-#REF!</f>
        <v>#REF!</v>
      </c>
    </row>
    <row r="46" spans="1:16" s="9" customFormat="1" ht="28.8" x14ac:dyDescent="0.3">
      <c r="A46" s="28" t="s">
        <v>73</v>
      </c>
      <c r="B46" s="11">
        <v>642</v>
      </c>
      <c r="C46" s="6" t="s">
        <v>62</v>
      </c>
      <c r="D46" s="50">
        <v>10000</v>
      </c>
      <c r="E46" s="50"/>
      <c r="F46" s="50"/>
      <c r="G46" s="50"/>
      <c r="H46" s="50"/>
      <c r="I46" s="50"/>
      <c r="J46" s="50"/>
      <c r="K46" s="50">
        <v>10000</v>
      </c>
      <c r="L46" s="50"/>
      <c r="M46" s="50"/>
      <c r="N46" s="50"/>
      <c r="O46" s="43">
        <f t="shared" si="1"/>
        <v>10000</v>
      </c>
      <c r="P46" s="8" t="e">
        <f>D46-#REF!</f>
        <v>#REF!</v>
      </c>
    </row>
    <row r="47" spans="1:16" s="9" customFormat="1" hidden="1" x14ac:dyDescent="0.3">
      <c r="A47" s="28" t="s">
        <v>63</v>
      </c>
      <c r="B47" s="11">
        <v>652</v>
      </c>
      <c r="C47" s="6" t="s">
        <v>64</v>
      </c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43">
        <f t="shared" si="1"/>
        <v>0</v>
      </c>
      <c r="P47" s="8" t="e">
        <f>D47-#REF!</f>
        <v>#REF!</v>
      </c>
    </row>
    <row r="48" spans="1:16" ht="28.8" x14ac:dyDescent="0.3">
      <c r="A48" s="28" t="s">
        <v>67</v>
      </c>
      <c r="B48" s="11">
        <v>652</v>
      </c>
      <c r="C48" s="6" t="s">
        <v>178</v>
      </c>
      <c r="D48" s="47">
        <v>17000</v>
      </c>
      <c r="E48" s="47"/>
      <c r="F48" s="47"/>
      <c r="G48" s="47"/>
      <c r="H48" s="47">
        <v>17000</v>
      </c>
      <c r="I48" s="47"/>
      <c r="J48" s="47"/>
      <c r="K48" s="47"/>
      <c r="L48" s="47"/>
      <c r="M48" s="47"/>
      <c r="N48" s="47"/>
      <c r="O48" s="43">
        <f t="shared" si="1"/>
        <v>17000</v>
      </c>
      <c r="P48" s="8" t="e">
        <f>D48-#REF!</f>
        <v>#REF!</v>
      </c>
    </row>
    <row r="49" spans="1:16" s="9" customFormat="1" hidden="1" x14ac:dyDescent="0.3">
      <c r="A49" s="119" t="s">
        <v>66</v>
      </c>
      <c r="B49" s="120"/>
      <c r="C49" s="121"/>
      <c r="D49" s="58">
        <f>SUM(D50:D52)</f>
        <v>0</v>
      </c>
      <c r="E49" s="58">
        <f t="shared" ref="E49:N49" si="10">SUM(E50:E52)</f>
        <v>0</v>
      </c>
      <c r="F49" s="58">
        <f t="shared" si="10"/>
        <v>0</v>
      </c>
      <c r="G49" s="58">
        <f t="shared" si="10"/>
        <v>0</v>
      </c>
      <c r="H49" s="58">
        <f t="shared" si="10"/>
        <v>0</v>
      </c>
      <c r="I49" s="58">
        <f t="shared" si="10"/>
        <v>0</v>
      </c>
      <c r="J49" s="58">
        <f t="shared" si="10"/>
        <v>0</v>
      </c>
      <c r="K49" s="58">
        <f t="shared" si="10"/>
        <v>0</v>
      </c>
      <c r="L49" s="58">
        <f t="shared" si="10"/>
        <v>0</v>
      </c>
      <c r="M49" s="58">
        <f t="shared" si="10"/>
        <v>0</v>
      </c>
      <c r="N49" s="58">
        <f t="shared" si="10"/>
        <v>0</v>
      </c>
      <c r="O49" s="13">
        <f t="shared" si="1"/>
        <v>0</v>
      </c>
      <c r="P49" s="8" t="e">
        <f>D49-#REF!</f>
        <v>#REF!</v>
      </c>
    </row>
    <row r="50" spans="1:16" s="9" customFormat="1" hidden="1" x14ac:dyDescent="0.3">
      <c r="A50" s="28"/>
      <c r="B50" s="11">
        <v>633</v>
      </c>
      <c r="C50" s="6" t="s">
        <v>68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43">
        <f t="shared" si="1"/>
        <v>0</v>
      </c>
      <c r="P50" s="8" t="e">
        <f>D50-#REF!</f>
        <v>#REF!</v>
      </c>
    </row>
    <row r="51" spans="1:16" s="9" customFormat="1" hidden="1" x14ac:dyDescent="0.3">
      <c r="A51" s="28" t="s">
        <v>73</v>
      </c>
      <c r="B51" s="11">
        <v>633</v>
      </c>
      <c r="C51" s="6" t="s">
        <v>199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43">
        <f t="shared" si="1"/>
        <v>0</v>
      </c>
      <c r="P51" s="8" t="e">
        <f>D51-#REF!</f>
        <v>#REF!</v>
      </c>
    </row>
    <row r="52" spans="1:16" s="9" customFormat="1" hidden="1" x14ac:dyDescent="0.3">
      <c r="A52" s="28" t="s">
        <v>200</v>
      </c>
      <c r="B52" s="11">
        <v>633</v>
      </c>
      <c r="C52" s="6" t="s">
        <v>179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43">
        <f t="shared" si="1"/>
        <v>0</v>
      </c>
      <c r="P52" s="8" t="e">
        <f>D52-#REF!</f>
        <v>#REF!</v>
      </c>
    </row>
    <row r="53" spans="1:16" ht="23.25" customHeight="1" x14ac:dyDescent="0.3">
      <c r="A53" s="119" t="s">
        <v>71</v>
      </c>
      <c r="B53" s="120"/>
      <c r="C53" s="121"/>
      <c r="D53" s="13">
        <f t="shared" ref="D53:N53" si="11">SUM(D54:D71)</f>
        <v>1157000</v>
      </c>
      <c r="E53" s="13">
        <f t="shared" si="11"/>
        <v>0</v>
      </c>
      <c r="F53" s="13">
        <f t="shared" si="11"/>
        <v>0</v>
      </c>
      <c r="G53" s="13">
        <f t="shared" si="11"/>
        <v>0</v>
      </c>
      <c r="H53" s="13">
        <f t="shared" si="11"/>
        <v>150000</v>
      </c>
      <c r="I53" s="13">
        <f t="shared" si="11"/>
        <v>0</v>
      </c>
      <c r="J53" s="13">
        <f t="shared" si="11"/>
        <v>0</v>
      </c>
      <c r="K53" s="13">
        <f t="shared" si="11"/>
        <v>0</v>
      </c>
      <c r="L53" s="13">
        <f t="shared" si="11"/>
        <v>1007000</v>
      </c>
      <c r="M53" s="13">
        <f t="shared" si="11"/>
        <v>0</v>
      </c>
      <c r="N53" s="13">
        <f t="shared" si="11"/>
        <v>0</v>
      </c>
      <c r="O53" s="13">
        <f t="shared" si="1"/>
        <v>1157000</v>
      </c>
      <c r="P53" s="8" t="e">
        <f>D53-#REF!</f>
        <v>#REF!</v>
      </c>
    </row>
    <row r="54" spans="1:16" s="9" customFormat="1" ht="28.8" hidden="1" x14ac:dyDescent="0.3">
      <c r="A54" s="28" t="s">
        <v>140</v>
      </c>
      <c r="B54" s="11">
        <v>633</v>
      </c>
      <c r="C54" s="6" t="s">
        <v>266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43">
        <f t="shared" si="1"/>
        <v>0</v>
      </c>
      <c r="P54" s="8" t="e">
        <f>D54-#REF!</f>
        <v>#REF!</v>
      </c>
    </row>
    <row r="55" spans="1:16" s="9" customFormat="1" x14ac:dyDescent="0.3">
      <c r="A55" s="28" t="s">
        <v>69</v>
      </c>
      <c r="B55" s="11">
        <v>633</v>
      </c>
      <c r="C55" s="6" t="s">
        <v>201</v>
      </c>
      <c r="D55" s="50">
        <v>77000</v>
      </c>
      <c r="E55" s="50"/>
      <c r="F55" s="50"/>
      <c r="G55" s="50"/>
      <c r="H55" s="50"/>
      <c r="I55" s="50"/>
      <c r="J55" s="50"/>
      <c r="K55" s="50"/>
      <c r="L55" s="50">
        <v>77000</v>
      </c>
      <c r="M55" s="50"/>
      <c r="N55" s="50"/>
      <c r="O55" s="43">
        <f t="shared" si="1"/>
        <v>77000</v>
      </c>
      <c r="P55" s="8" t="e">
        <f>D55-#REF!</f>
        <v>#REF!</v>
      </c>
    </row>
    <row r="56" spans="1:16" s="9" customFormat="1" x14ac:dyDescent="0.3">
      <c r="A56" s="28" t="s">
        <v>70</v>
      </c>
      <c r="B56" s="11">
        <v>633</v>
      </c>
      <c r="C56" s="6" t="s">
        <v>202</v>
      </c>
      <c r="D56" s="50">
        <v>50000</v>
      </c>
      <c r="E56" s="50"/>
      <c r="F56" s="50"/>
      <c r="G56" s="50"/>
      <c r="H56" s="50"/>
      <c r="I56" s="50"/>
      <c r="J56" s="50"/>
      <c r="K56" s="50"/>
      <c r="L56" s="50">
        <v>50000</v>
      </c>
      <c r="M56" s="50"/>
      <c r="N56" s="50"/>
      <c r="O56" s="43">
        <f t="shared" si="1"/>
        <v>50000</v>
      </c>
      <c r="P56" s="8" t="e">
        <f>D56-#REF!</f>
        <v>#REF!</v>
      </c>
    </row>
    <row r="57" spans="1:16" s="9" customFormat="1" hidden="1" x14ac:dyDescent="0.3">
      <c r="A57" s="28" t="s">
        <v>203</v>
      </c>
      <c r="B57" s="11">
        <v>633</v>
      </c>
      <c r="C57" s="37" t="s">
        <v>182</v>
      </c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43">
        <f t="shared" si="1"/>
        <v>0</v>
      </c>
      <c r="P57" s="8" t="e">
        <f>D57-#REF!</f>
        <v>#REF!</v>
      </c>
    </row>
    <row r="58" spans="1:16" s="9" customFormat="1" ht="28.8" x14ac:dyDescent="0.3">
      <c r="A58" s="28" t="s">
        <v>273</v>
      </c>
      <c r="B58" s="11">
        <v>633</v>
      </c>
      <c r="C58" s="6" t="s">
        <v>171</v>
      </c>
      <c r="D58" s="50">
        <v>820000</v>
      </c>
      <c r="E58" s="50"/>
      <c r="F58" s="50"/>
      <c r="G58" s="50"/>
      <c r="H58" s="50"/>
      <c r="I58" s="50"/>
      <c r="J58" s="50"/>
      <c r="K58" s="50"/>
      <c r="L58" s="50">
        <v>820000</v>
      </c>
      <c r="M58" s="50"/>
      <c r="N58" s="50"/>
      <c r="O58" s="43">
        <f t="shared" si="1"/>
        <v>820000</v>
      </c>
      <c r="P58" s="8" t="e">
        <f>D58-#REF!</f>
        <v>#REF!</v>
      </c>
    </row>
    <row r="59" spans="1:16" s="9" customFormat="1" hidden="1" x14ac:dyDescent="0.3">
      <c r="A59" s="28" t="s">
        <v>70</v>
      </c>
      <c r="B59" s="11">
        <v>633</v>
      </c>
      <c r="C59" s="6" t="s">
        <v>184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43">
        <f t="shared" si="1"/>
        <v>0</v>
      </c>
      <c r="P59" s="8" t="e">
        <f>D59-#REF!</f>
        <v>#REF!</v>
      </c>
    </row>
    <row r="60" spans="1:16" s="9" customFormat="1" ht="28.8" x14ac:dyDescent="0.3">
      <c r="A60" s="28" t="s">
        <v>76</v>
      </c>
      <c r="B60" s="11">
        <v>633</v>
      </c>
      <c r="C60" s="6" t="s">
        <v>81</v>
      </c>
      <c r="D60" s="50">
        <v>60000</v>
      </c>
      <c r="E60" s="50"/>
      <c r="F60" s="50"/>
      <c r="G60" s="50"/>
      <c r="H60" s="50"/>
      <c r="I60" s="50"/>
      <c r="J60" s="50"/>
      <c r="K60" s="50"/>
      <c r="L60" s="50">
        <v>60000</v>
      </c>
      <c r="M60" s="50"/>
      <c r="N60" s="50"/>
      <c r="O60" s="43">
        <f t="shared" si="1"/>
        <v>60000</v>
      </c>
      <c r="P60" s="8" t="e">
        <f>D60-#REF!</f>
        <v>#REF!</v>
      </c>
    </row>
    <row r="61" spans="1:16" s="9" customFormat="1" hidden="1" x14ac:dyDescent="0.3">
      <c r="A61" s="28" t="s">
        <v>76</v>
      </c>
      <c r="B61" s="11">
        <v>633</v>
      </c>
      <c r="C61" s="6" t="s">
        <v>180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43">
        <f t="shared" si="1"/>
        <v>0</v>
      </c>
      <c r="P61" s="8" t="e">
        <f>D61-#REF!</f>
        <v>#REF!</v>
      </c>
    </row>
    <row r="62" spans="1:16" s="9" customFormat="1" ht="21.6" hidden="1" customHeight="1" x14ac:dyDescent="0.3">
      <c r="A62" s="28" t="s">
        <v>78</v>
      </c>
      <c r="B62" s="11">
        <v>633</v>
      </c>
      <c r="C62" s="6" t="s">
        <v>191</v>
      </c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43">
        <f t="shared" si="1"/>
        <v>0</v>
      </c>
      <c r="P62" s="8" t="e">
        <f>D62-#REF!</f>
        <v>#REF!</v>
      </c>
    </row>
    <row r="63" spans="1:16" s="9" customFormat="1" ht="28.8" hidden="1" x14ac:dyDescent="0.3">
      <c r="A63" s="28" t="s">
        <v>79</v>
      </c>
      <c r="B63" s="11">
        <v>633</v>
      </c>
      <c r="C63" s="6" t="s">
        <v>137</v>
      </c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43">
        <f t="shared" si="1"/>
        <v>0</v>
      </c>
      <c r="P63" s="8" t="e">
        <f>D63-#REF!</f>
        <v>#REF!</v>
      </c>
    </row>
    <row r="64" spans="1:16" s="9" customFormat="1" hidden="1" x14ac:dyDescent="0.3">
      <c r="A64" s="28" t="s">
        <v>80</v>
      </c>
      <c r="B64" s="11">
        <v>633</v>
      </c>
      <c r="C64" s="6" t="s">
        <v>136</v>
      </c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3">
        <f t="shared" si="1"/>
        <v>0</v>
      </c>
      <c r="P64" s="8" t="e">
        <f>D64-#REF!</f>
        <v>#REF!</v>
      </c>
    </row>
    <row r="65" spans="1:16" hidden="1" x14ac:dyDescent="0.3">
      <c r="A65" s="28" t="s">
        <v>141</v>
      </c>
      <c r="B65" s="11">
        <v>633</v>
      </c>
      <c r="C65" s="6" t="s">
        <v>183</v>
      </c>
      <c r="D65" s="50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3">
        <f t="shared" si="1"/>
        <v>0</v>
      </c>
      <c r="P65" s="8" t="e">
        <f>D65-#REF!</f>
        <v>#REF!</v>
      </c>
    </row>
    <row r="66" spans="1:16" s="9" customFormat="1" hidden="1" x14ac:dyDescent="0.3">
      <c r="A66" s="28" t="s">
        <v>204</v>
      </c>
      <c r="B66" s="11">
        <v>633</v>
      </c>
      <c r="C66" s="6" t="s">
        <v>205</v>
      </c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43">
        <f t="shared" si="1"/>
        <v>0</v>
      </c>
      <c r="P66" s="8" t="e">
        <f>D66-#REF!</f>
        <v>#REF!</v>
      </c>
    </row>
    <row r="67" spans="1:16" s="9" customFormat="1" hidden="1" x14ac:dyDescent="0.3">
      <c r="A67" s="28" t="s">
        <v>206</v>
      </c>
      <c r="B67" s="11">
        <v>633</v>
      </c>
      <c r="C67" s="6" t="s">
        <v>207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43">
        <f t="shared" si="1"/>
        <v>0</v>
      </c>
      <c r="P67" s="8" t="e">
        <f>D67-#REF!</f>
        <v>#REF!</v>
      </c>
    </row>
    <row r="68" spans="1:16" s="9" customFormat="1" hidden="1" x14ac:dyDescent="0.3">
      <c r="A68" s="28" t="s">
        <v>208</v>
      </c>
      <c r="B68" s="11">
        <v>633</v>
      </c>
      <c r="C68" s="6" t="s">
        <v>209</v>
      </c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43">
        <f t="shared" si="1"/>
        <v>0</v>
      </c>
      <c r="P68" s="8" t="e">
        <f>D68-#REF!</f>
        <v>#REF!</v>
      </c>
    </row>
    <row r="69" spans="1:16" s="9" customFormat="1" ht="28.8" hidden="1" x14ac:dyDescent="0.3">
      <c r="A69" s="28" t="s">
        <v>142</v>
      </c>
      <c r="B69" s="11">
        <v>633</v>
      </c>
      <c r="C69" s="6" t="s">
        <v>138</v>
      </c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43">
        <f t="shared" ref="O69:O117" si="12">SUM(E69:N69)</f>
        <v>0</v>
      </c>
      <c r="P69" s="8" t="e">
        <f>D69-#REF!</f>
        <v>#REF!</v>
      </c>
    </row>
    <row r="70" spans="1:16" s="9" customFormat="1" hidden="1" x14ac:dyDescent="0.3">
      <c r="A70" s="28" t="s">
        <v>260</v>
      </c>
      <c r="B70" s="11">
        <v>633</v>
      </c>
      <c r="C70" s="6" t="s">
        <v>181</v>
      </c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3">
        <f t="shared" si="12"/>
        <v>0</v>
      </c>
      <c r="P70" s="8" t="e">
        <f>D70-#REF!</f>
        <v>#REF!</v>
      </c>
    </row>
    <row r="71" spans="1:16" s="9" customFormat="1" ht="28.8" x14ac:dyDescent="0.3">
      <c r="A71" s="28" t="s">
        <v>77</v>
      </c>
      <c r="B71" s="11">
        <v>633</v>
      </c>
      <c r="C71" s="6" t="s">
        <v>74</v>
      </c>
      <c r="D71" s="50">
        <v>150000</v>
      </c>
      <c r="E71" s="50"/>
      <c r="F71" s="50"/>
      <c r="G71" s="50"/>
      <c r="H71" s="50">
        <v>150000</v>
      </c>
      <c r="I71" s="50"/>
      <c r="J71" s="50"/>
      <c r="K71" s="50"/>
      <c r="L71" s="50"/>
      <c r="M71" s="50"/>
      <c r="N71" s="50"/>
      <c r="O71" s="43">
        <f t="shared" si="12"/>
        <v>150000</v>
      </c>
      <c r="P71" s="8" t="e">
        <f>D71-#REF!</f>
        <v>#REF!</v>
      </c>
    </row>
    <row r="72" spans="1:16" s="9" customFormat="1" x14ac:dyDescent="0.3">
      <c r="A72" s="119" t="s">
        <v>160</v>
      </c>
      <c r="B72" s="120"/>
      <c r="C72" s="121"/>
      <c r="D72" s="58">
        <f>SUM(D73:D80)</f>
        <v>1020000</v>
      </c>
      <c r="E72" s="58">
        <f t="shared" ref="E72:N72" si="13">SUM(E73:E80)</f>
        <v>0</v>
      </c>
      <c r="F72" s="58">
        <f t="shared" si="13"/>
        <v>0</v>
      </c>
      <c r="G72" s="58">
        <f t="shared" si="13"/>
        <v>0</v>
      </c>
      <c r="H72" s="58">
        <f t="shared" si="13"/>
        <v>1020000</v>
      </c>
      <c r="I72" s="58">
        <f t="shared" si="13"/>
        <v>0</v>
      </c>
      <c r="J72" s="58">
        <f t="shared" si="13"/>
        <v>0</v>
      </c>
      <c r="K72" s="58">
        <f t="shared" si="13"/>
        <v>0</v>
      </c>
      <c r="L72" s="58">
        <f t="shared" si="13"/>
        <v>0</v>
      </c>
      <c r="M72" s="58">
        <f t="shared" si="13"/>
        <v>0</v>
      </c>
      <c r="N72" s="58">
        <f t="shared" si="13"/>
        <v>0</v>
      </c>
      <c r="O72" s="13">
        <f t="shared" si="12"/>
        <v>1020000</v>
      </c>
      <c r="P72" s="8" t="e">
        <f>D72-#REF!</f>
        <v>#REF!</v>
      </c>
    </row>
    <row r="73" spans="1:16" s="9" customFormat="1" hidden="1" x14ac:dyDescent="0.3">
      <c r="A73" s="44" t="s">
        <v>219</v>
      </c>
      <c r="B73" s="45">
        <v>634</v>
      </c>
      <c r="C73" s="46" t="s">
        <v>220</v>
      </c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43">
        <f t="shared" si="12"/>
        <v>0</v>
      </c>
      <c r="P73" s="8" t="e">
        <f>D73-#REF!</f>
        <v>#REF!</v>
      </c>
    </row>
    <row r="74" spans="1:16" hidden="1" x14ac:dyDescent="0.3">
      <c r="A74" s="28" t="s">
        <v>221</v>
      </c>
      <c r="B74" s="11">
        <v>634</v>
      </c>
      <c r="C74" s="6" t="s">
        <v>161</v>
      </c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3">
        <f t="shared" si="12"/>
        <v>0</v>
      </c>
      <c r="P74" s="8" t="e">
        <f>D74-#REF!</f>
        <v>#REF!</v>
      </c>
    </row>
    <row r="75" spans="1:16" s="9" customFormat="1" ht="28.8" hidden="1" x14ac:dyDescent="0.3">
      <c r="A75" s="28" t="s">
        <v>261</v>
      </c>
      <c r="B75" s="11">
        <v>634</v>
      </c>
      <c r="C75" s="6" t="s">
        <v>222</v>
      </c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43">
        <f t="shared" si="12"/>
        <v>0</v>
      </c>
      <c r="P75" s="8" t="e">
        <f>D75-#REF!</f>
        <v>#REF!</v>
      </c>
    </row>
    <row r="76" spans="1:16" s="9" customFormat="1" x14ac:dyDescent="0.3">
      <c r="A76" s="28" t="s">
        <v>78</v>
      </c>
      <c r="B76" s="11">
        <v>634</v>
      </c>
      <c r="C76" s="6" t="s">
        <v>296</v>
      </c>
      <c r="D76" s="50">
        <v>16000</v>
      </c>
      <c r="E76" s="50"/>
      <c r="F76" s="50"/>
      <c r="G76" s="50"/>
      <c r="H76" s="50">
        <v>16000</v>
      </c>
      <c r="I76" s="50"/>
      <c r="J76" s="50"/>
      <c r="K76" s="50"/>
      <c r="L76" s="50"/>
      <c r="M76" s="50"/>
      <c r="N76" s="50"/>
      <c r="O76" s="43"/>
      <c r="P76" s="8"/>
    </row>
    <row r="77" spans="1:16" s="9" customFormat="1" ht="28.8" x14ac:dyDescent="0.3">
      <c r="A77" s="28" t="s">
        <v>79</v>
      </c>
      <c r="B77" s="11">
        <v>634</v>
      </c>
      <c r="C77" s="6" t="s">
        <v>295</v>
      </c>
      <c r="D77" s="50">
        <v>104000</v>
      </c>
      <c r="E77" s="50"/>
      <c r="F77" s="50"/>
      <c r="G77" s="50"/>
      <c r="H77" s="50">
        <v>104000</v>
      </c>
      <c r="I77" s="50"/>
      <c r="J77" s="50"/>
      <c r="K77" s="50"/>
      <c r="L77" s="50"/>
      <c r="M77" s="50"/>
      <c r="N77" s="50"/>
      <c r="O77" s="43"/>
      <c r="P77" s="8"/>
    </row>
    <row r="78" spans="1:16" s="9" customFormat="1" ht="28.8" x14ac:dyDescent="0.3">
      <c r="A78" s="28" t="s">
        <v>80</v>
      </c>
      <c r="B78" s="11">
        <v>634</v>
      </c>
      <c r="C78" s="6" t="s">
        <v>162</v>
      </c>
      <c r="D78" s="50">
        <v>900000</v>
      </c>
      <c r="E78" s="50"/>
      <c r="F78" s="50"/>
      <c r="G78" s="50"/>
      <c r="H78" s="50">
        <v>900000</v>
      </c>
      <c r="I78" s="50"/>
      <c r="J78" s="50"/>
      <c r="K78" s="50"/>
      <c r="L78" s="50"/>
      <c r="M78" s="50"/>
      <c r="N78" s="50"/>
      <c r="O78" s="43">
        <f t="shared" si="12"/>
        <v>900000</v>
      </c>
      <c r="P78" s="8" t="e">
        <f>D78-#REF!</f>
        <v>#REF!</v>
      </c>
    </row>
    <row r="79" spans="1:16" hidden="1" x14ac:dyDescent="0.3">
      <c r="A79" s="28" t="s">
        <v>223</v>
      </c>
      <c r="B79" s="11">
        <v>634</v>
      </c>
      <c r="C79" s="6" t="s">
        <v>263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3">
        <f t="shared" si="12"/>
        <v>0</v>
      </c>
      <c r="P79" s="8" t="e">
        <f>D79-#REF!</f>
        <v>#REF!</v>
      </c>
    </row>
    <row r="80" spans="1:16" s="9" customFormat="1" hidden="1" x14ac:dyDescent="0.3">
      <c r="A80" s="28" t="s">
        <v>224</v>
      </c>
      <c r="B80" s="11">
        <v>634</v>
      </c>
      <c r="C80" s="6" t="s">
        <v>262</v>
      </c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43">
        <f t="shared" si="12"/>
        <v>0</v>
      </c>
      <c r="P80" s="8" t="e">
        <f>D80-#REF!</f>
        <v>#REF!</v>
      </c>
    </row>
    <row r="81" spans="1:16" x14ac:dyDescent="0.3">
      <c r="A81" s="119" t="s">
        <v>92</v>
      </c>
      <c r="B81" s="120"/>
      <c r="C81" s="121"/>
      <c r="D81" s="13">
        <f>SUM(D82:D84)</f>
        <v>1550000</v>
      </c>
      <c r="E81" s="13">
        <f t="shared" ref="E81:N81" si="14">SUM(E82:E84)</f>
        <v>0</v>
      </c>
      <c r="F81" s="13">
        <f t="shared" si="14"/>
        <v>0</v>
      </c>
      <c r="G81" s="13">
        <f t="shared" si="14"/>
        <v>0</v>
      </c>
      <c r="H81" s="13">
        <f t="shared" si="14"/>
        <v>0</v>
      </c>
      <c r="I81" s="13">
        <f t="shared" si="14"/>
        <v>0</v>
      </c>
      <c r="J81" s="13">
        <f t="shared" si="14"/>
        <v>0</v>
      </c>
      <c r="K81" s="13">
        <f t="shared" si="14"/>
        <v>0</v>
      </c>
      <c r="L81" s="13">
        <f t="shared" si="14"/>
        <v>1550000</v>
      </c>
      <c r="M81" s="13">
        <f t="shared" si="14"/>
        <v>0</v>
      </c>
      <c r="N81" s="13">
        <f t="shared" si="14"/>
        <v>0</v>
      </c>
      <c r="O81" s="13">
        <f t="shared" si="12"/>
        <v>1550000</v>
      </c>
      <c r="P81" s="8" t="e">
        <f>D81-#REF!</f>
        <v>#REF!</v>
      </c>
    </row>
    <row r="82" spans="1:16" x14ac:dyDescent="0.3">
      <c r="A82" s="28" t="s">
        <v>141</v>
      </c>
      <c r="B82" s="11">
        <v>611</v>
      </c>
      <c r="C82" s="6" t="s">
        <v>277</v>
      </c>
      <c r="D82" s="50">
        <v>855000</v>
      </c>
      <c r="E82" s="50"/>
      <c r="F82" s="50"/>
      <c r="G82" s="50"/>
      <c r="H82" s="50"/>
      <c r="I82" s="50"/>
      <c r="J82" s="50"/>
      <c r="K82" s="50"/>
      <c r="L82" s="50">
        <v>855000</v>
      </c>
      <c r="M82" s="50"/>
      <c r="N82" s="50"/>
      <c r="O82" s="43">
        <f t="shared" si="12"/>
        <v>855000</v>
      </c>
      <c r="P82" s="8" t="e">
        <f>D82-#REF!</f>
        <v>#REF!</v>
      </c>
    </row>
    <row r="83" spans="1:16" ht="28.8" x14ac:dyDescent="0.3">
      <c r="A83" s="28" t="s">
        <v>142</v>
      </c>
      <c r="B83" s="11">
        <v>635</v>
      </c>
      <c r="C83" s="6" t="s">
        <v>94</v>
      </c>
      <c r="D83" s="50">
        <v>495000</v>
      </c>
      <c r="E83" s="50"/>
      <c r="F83" s="50"/>
      <c r="G83" s="50"/>
      <c r="H83" s="50"/>
      <c r="I83" s="50"/>
      <c r="J83" s="50"/>
      <c r="K83" s="50"/>
      <c r="L83" s="50">
        <v>495000</v>
      </c>
      <c r="M83" s="50"/>
      <c r="N83" s="50"/>
      <c r="O83" s="43">
        <f t="shared" si="12"/>
        <v>495000</v>
      </c>
      <c r="P83" s="8" t="e">
        <f>D83-#REF!</f>
        <v>#REF!</v>
      </c>
    </row>
    <row r="84" spans="1:16" ht="28.8" x14ac:dyDescent="0.3">
      <c r="A84" s="28" t="s">
        <v>219</v>
      </c>
      <c r="B84" s="11">
        <v>635</v>
      </c>
      <c r="C84" s="6" t="s">
        <v>95</v>
      </c>
      <c r="D84" s="47">
        <v>200000</v>
      </c>
      <c r="E84" s="47"/>
      <c r="F84" s="47"/>
      <c r="G84" s="47"/>
      <c r="H84" s="47"/>
      <c r="I84" s="47"/>
      <c r="J84" s="47"/>
      <c r="K84" s="47"/>
      <c r="L84" s="47">
        <v>200000</v>
      </c>
      <c r="M84" s="47"/>
      <c r="N84" s="47"/>
      <c r="O84" s="43">
        <f t="shared" si="12"/>
        <v>200000</v>
      </c>
      <c r="P84" s="8" t="e">
        <f>D84-#REF!</f>
        <v>#REF!</v>
      </c>
    </row>
    <row r="85" spans="1:16" s="9" customFormat="1" x14ac:dyDescent="0.3">
      <c r="A85" s="119" t="s">
        <v>96</v>
      </c>
      <c r="B85" s="120"/>
      <c r="C85" s="121"/>
      <c r="D85" s="58">
        <f>SUM(D86:D87)</f>
        <v>1108411</v>
      </c>
      <c r="E85" s="58">
        <f t="shared" ref="E85:N85" si="15">SUM(E86:E87)</f>
        <v>1108411</v>
      </c>
      <c r="F85" s="58">
        <f t="shared" si="15"/>
        <v>0</v>
      </c>
      <c r="G85" s="58">
        <f t="shared" si="15"/>
        <v>0</v>
      </c>
      <c r="H85" s="58">
        <f t="shared" si="15"/>
        <v>0</v>
      </c>
      <c r="I85" s="58">
        <f t="shared" si="15"/>
        <v>0</v>
      </c>
      <c r="J85" s="58">
        <f t="shared" si="15"/>
        <v>0</v>
      </c>
      <c r="K85" s="58">
        <f t="shared" si="15"/>
        <v>0</v>
      </c>
      <c r="L85" s="58">
        <f t="shared" si="15"/>
        <v>0</v>
      </c>
      <c r="M85" s="58">
        <f t="shared" si="15"/>
        <v>0</v>
      </c>
      <c r="N85" s="58">
        <f t="shared" si="15"/>
        <v>0</v>
      </c>
      <c r="O85" s="13">
        <f t="shared" si="12"/>
        <v>1108411</v>
      </c>
      <c r="P85" s="8" t="e">
        <f>D85-#REF!</f>
        <v>#REF!</v>
      </c>
    </row>
    <row r="86" spans="1:16" s="9" customFormat="1" x14ac:dyDescent="0.3">
      <c r="A86" s="28" t="s">
        <v>221</v>
      </c>
      <c r="B86" s="11">
        <v>611</v>
      </c>
      <c r="C86" s="6" t="s">
        <v>278</v>
      </c>
      <c r="D86" s="47">
        <v>420411</v>
      </c>
      <c r="E86" s="47">
        <v>420411</v>
      </c>
      <c r="F86" s="47"/>
      <c r="G86" s="47"/>
      <c r="H86" s="47"/>
      <c r="I86" s="47"/>
      <c r="J86" s="47"/>
      <c r="K86" s="47"/>
      <c r="L86" s="47"/>
      <c r="M86" s="47"/>
      <c r="N86" s="47"/>
      <c r="O86" s="43">
        <f t="shared" si="12"/>
        <v>420411</v>
      </c>
      <c r="P86" s="8" t="e">
        <f>D86-#REF!</f>
        <v>#REF!</v>
      </c>
    </row>
    <row r="87" spans="1:16" ht="28.8" x14ac:dyDescent="0.3">
      <c r="A87" s="28" t="s">
        <v>261</v>
      </c>
      <c r="B87" s="11">
        <v>635</v>
      </c>
      <c r="C87" s="6" t="s">
        <v>98</v>
      </c>
      <c r="D87" s="47">
        <v>688000</v>
      </c>
      <c r="E87" s="47">
        <v>688000</v>
      </c>
      <c r="F87" s="47"/>
      <c r="G87" s="47"/>
      <c r="H87" s="47"/>
      <c r="I87" s="47"/>
      <c r="J87" s="47"/>
      <c r="K87" s="47"/>
      <c r="L87" s="47"/>
      <c r="M87" s="47"/>
      <c r="N87" s="47"/>
      <c r="O87" s="43">
        <f t="shared" si="12"/>
        <v>688000</v>
      </c>
      <c r="P87" s="8" t="e">
        <f>D87-#REF!</f>
        <v>#REF!</v>
      </c>
    </row>
    <row r="88" spans="1:16" s="9" customFormat="1" ht="31.5" customHeight="1" x14ac:dyDescent="0.3">
      <c r="A88" s="119" t="s">
        <v>99</v>
      </c>
      <c r="B88" s="120"/>
      <c r="C88" s="121"/>
      <c r="D88" s="58">
        <f t="shared" ref="D88:N88" si="16">SUM(D89:D90)</f>
        <v>630000</v>
      </c>
      <c r="E88" s="58">
        <f t="shared" si="16"/>
        <v>0</v>
      </c>
      <c r="F88" s="58">
        <f t="shared" si="16"/>
        <v>0</v>
      </c>
      <c r="G88" s="58">
        <f t="shared" si="16"/>
        <v>0</v>
      </c>
      <c r="H88" s="58">
        <f t="shared" si="16"/>
        <v>0</v>
      </c>
      <c r="I88" s="58">
        <f t="shared" si="16"/>
        <v>630000</v>
      </c>
      <c r="J88" s="58">
        <f t="shared" si="16"/>
        <v>0</v>
      </c>
      <c r="K88" s="58">
        <f t="shared" si="16"/>
        <v>0</v>
      </c>
      <c r="L88" s="58">
        <f t="shared" si="16"/>
        <v>0</v>
      </c>
      <c r="M88" s="58">
        <f t="shared" si="16"/>
        <v>0</v>
      </c>
      <c r="N88" s="58">
        <f t="shared" si="16"/>
        <v>0</v>
      </c>
      <c r="O88" s="13">
        <f t="shared" si="12"/>
        <v>630000</v>
      </c>
      <c r="P88" s="8" t="e">
        <f>D88-#REF!</f>
        <v>#REF!</v>
      </c>
    </row>
    <row r="89" spans="1:16" s="9" customFormat="1" ht="28.8" hidden="1" x14ac:dyDescent="0.3">
      <c r="A89" s="28" t="s">
        <v>87</v>
      </c>
      <c r="B89" s="11">
        <v>634</v>
      </c>
      <c r="C89" s="6" t="s">
        <v>168</v>
      </c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43">
        <f t="shared" si="12"/>
        <v>0</v>
      </c>
      <c r="P89" s="8" t="e">
        <f>D89-#REF!</f>
        <v>#REF!</v>
      </c>
    </row>
    <row r="90" spans="1:16" s="9" customFormat="1" ht="28.8" x14ac:dyDescent="0.3">
      <c r="A90" s="28" t="s">
        <v>173</v>
      </c>
      <c r="B90" s="11">
        <v>634</v>
      </c>
      <c r="C90" s="6" t="s">
        <v>100</v>
      </c>
      <c r="D90" s="49">
        <v>630000</v>
      </c>
      <c r="E90" s="50"/>
      <c r="F90" s="50"/>
      <c r="G90" s="50"/>
      <c r="H90" s="49"/>
      <c r="I90" s="50">
        <v>630000</v>
      </c>
      <c r="J90" s="50"/>
      <c r="K90" s="50"/>
      <c r="L90" s="50"/>
      <c r="M90" s="50"/>
      <c r="N90" s="50"/>
      <c r="O90" s="43">
        <f t="shared" si="12"/>
        <v>630000</v>
      </c>
      <c r="P90" s="8" t="e">
        <f>D90-#REF!</f>
        <v>#REF!</v>
      </c>
    </row>
    <row r="91" spans="1:16" s="9" customFormat="1" x14ac:dyDescent="0.3">
      <c r="A91" s="119" t="s">
        <v>131</v>
      </c>
      <c r="B91" s="120"/>
      <c r="C91" s="121"/>
      <c r="D91" s="58">
        <f t="shared" ref="D91:N91" si="17">SUM(D92:D107)</f>
        <v>9526516</v>
      </c>
      <c r="E91" s="58">
        <f t="shared" si="17"/>
        <v>0</v>
      </c>
      <c r="F91" s="58">
        <f t="shared" si="17"/>
        <v>0</v>
      </c>
      <c r="G91" s="58">
        <f t="shared" si="17"/>
        <v>0</v>
      </c>
      <c r="H91" s="58">
        <f t="shared" si="17"/>
        <v>8776516</v>
      </c>
      <c r="I91" s="58">
        <f t="shared" si="17"/>
        <v>200000</v>
      </c>
      <c r="J91" s="58">
        <f t="shared" si="17"/>
        <v>0</v>
      </c>
      <c r="K91" s="58">
        <f t="shared" si="17"/>
        <v>0</v>
      </c>
      <c r="L91" s="58">
        <f t="shared" si="17"/>
        <v>450000</v>
      </c>
      <c r="M91" s="58">
        <f t="shared" si="17"/>
        <v>100000</v>
      </c>
      <c r="N91" s="58">
        <f t="shared" si="17"/>
        <v>0</v>
      </c>
      <c r="O91" s="13">
        <f t="shared" si="12"/>
        <v>9526516</v>
      </c>
      <c r="P91" s="8" t="e">
        <f>D91-#REF!</f>
        <v>#REF!</v>
      </c>
    </row>
    <row r="92" spans="1:16" s="9" customFormat="1" x14ac:dyDescent="0.3">
      <c r="A92" s="44" t="s">
        <v>174</v>
      </c>
      <c r="B92" s="45">
        <v>638</v>
      </c>
      <c r="C92" s="46" t="s">
        <v>229</v>
      </c>
      <c r="D92" s="49">
        <v>5206516</v>
      </c>
      <c r="E92" s="50"/>
      <c r="F92" s="50"/>
      <c r="G92" s="50"/>
      <c r="H92" s="50">
        <v>5206516</v>
      </c>
      <c r="I92" s="50"/>
      <c r="J92" s="50"/>
      <c r="K92" s="50"/>
      <c r="L92" s="50"/>
      <c r="M92" s="50"/>
      <c r="N92" s="50"/>
      <c r="O92" s="43">
        <f t="shared" si="12"/>
        <v>5206516</v>
      </c>
      <c r="P92" s="8" t="e">
        <f>D92-#REF!</f>
        <v>#REF!</v>
      </c>
    </row>
    <row r="93" spans="1:16" s="9" customFormat="1" ht="31.5" customHeight="1" x14ac:dyDescent="0.3">
      <c r="A93" s="28" t="s">
        <v>82</v>
      </c>
      <c r="B93" s="11">
        <v>638</v>
      </c>
      <c r="C93" s="6" t="s">
        <v>288</v>
      </c>
      <c r="D93" s="50">
        <v>450000</v>
      </c>
      <c r="E93" s="50"/>
      <c r="F93" s="50"/>
      <c r="G93" s="50"/>
      <c r="H93" s="50"/>
      <c r="I93" s="50"/>
      <c r="J93" s="50"/>
      <c r="K93" s="50"/>
      <c r="L93" s="50">
        <v>450000</v>
      </c>
      <c r="M93" s="50"/>
      <c r="N93" s="50"/>
      <c r="O93" s="43">
        <f t="shared" si="12"/>
        <v>450000</v>
      </c>
      <c r="P93" s="8" t="e">
        <f>D93-#REF!</f>
        <v>#REF!</v>
      </c>
    </row>
    <row r="94" spans="1:16" ht="28.8" hidden="1" x14ac:dyDescent="0.3">
      <c r="A94" s="28" t="s">
        <v>233</v>
      </c>
      <c r="B94" s="11">
        <v>638</v>
      </c>
      <c r="C94" s="6" t="s">
        <v>234</v>
      </c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3">
        <f t="shared" si="12"/>
        <v>0</v>
      </c>
      <c r="P94" s="8" t="e">
        <f>D94-#REF!</f>
        <v>#REF!</v>
      </c>
    </row>
    <row r="95" spans="1:16" s="9" customFormat="1" ht="15" hidden="1" customHeight="1" x14ac:dyDescent="0.3">
      <c r="A95" s="28" t="s">
        <v>143</v>
      </c>
      <c r="B95" s="11">
        <v>638</v>
      </c>
      <c r="C95" s="6" t="s">
        <v>151</v>
      </c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43">
        <f t="shared" si="12"/>
        <v>0</v>
      </c>
      <c r="P95" s="8" t="e">
        <f>D95-#REF!</f>
        <v>#REF!</v>
      </c>
    </row>
    <row r="96" spans="1:16" ht="28.8" hidden="1" x14ac:dyDescent="0.3">
      <c r="A96" s="28" t="s">
        <v>237</v>
      </c>
      <c r="B96" s="11">
        <v>638</v>
      </c>
      <c r="C96" s="6" t="s">
        <v>238</v>
      </c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3">
        <f t="shared" si="12"/>
        <v>0</v>
      </c>
      <c r="P96" s="8" t="e">
        <f>D96-#REF!</f>
        <v>#REF!</v>
      </c>
    </row>
    <row r="97" spans="1:16" s="9" customFormat="1" ht="28.8" hidden="1" x14ac:dyDescent="0.3">
      <c r="A97" s="28" t="s">
        <v>97</v>
      </c>
      <c r="B97" s="11">
        <v>638</v>
      </c>
      <c r="C97" s="29" t="s">
        <v>264</v>
      </c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43">
        <f t="shared" si="12"/>
        <v>0</v>
      </c>
      <c r="P97" s="8" t="e">
        <f>D97-#REF!</f>
        <v>#REF!</v>
      </c>
    </row>
    <row r="98" spans="1:16" s="9" customFormat="1" hidden="1" x14ac:dyDescent="0.3">
      <c r="A98" s="28" t="s">
        <v>239</v>
      </c>
      <c r="B98" s="11">
        <v>638</v>
      </c>
      <c r="C98" s="6" t="s">
        <v>184</v>
      </c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43">
        <f t="shared" si="12"/>
        <v>0</v>
      </c>
      <c r="P98" s="8" t="e">
        <f>D98-#REF!</f>
        <v>#REF!</v>
      </c>
    </row>
    <row r="99" spans="1:16" hidden="1" x14ac:dyDescent="0.3">
      <c r="A99" s="28" t="s">
        <v>240</v>
      </c>
      <c r="B99" s="11">
        <v>638</v>
      </c>
      <c r="C99" s="6" t="s">
        <v>185</v>
      </c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3">
        <f t="shared" si="12"/>
        <v>0</v>
      </c>
      <c r="P99" s="8" t="e">
        <f>D99-#REF!</f>
        <v>#REF!</v>
      </c>
    </row>
    <row r="100" spans="1:16" s="9" customFormat="1" ht="28.8" hidden="1" x14ac:dyDescent="0.3">
      <c r="A100" s="28" t="s">
        <v>241</v>
      </c>
      <c r="B100" s="11">
        <v>638</v>
      </c>
      <c r="C100" s="6" t="s">
        <v>150</v>
      </c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43">
        <f t="shared" si="12"/>
        <v>0</v>
      </c>
      <c r="P100" s="8" t="e">
        <f>D100-#REF!</f>
        <v>#REF!</v>
      </c>
    </row>
    <row r="101" spans="1:16" s="9" customFormat="1" ht="28.8" x14ac:dyDescent="0.3">
      <c r="A101" s="28" t="s">
        <v>83</v>
      </c>
      <c r="B101" s="11">
        <v>638</v>
      </c>
      <c r="C101" s="6" t="s">
        <v>75</v>
      </c>
      <c r="D101" s="50">
        <v>100000</v>
      </c>
      <c r="E101" s="50"/>
      <c r="F101" s="50"/>
      <c r="G101" s="50"/>
      <c r="H101" s="50"/>
      <c r="I101" s="50"/>
      <c r="J101" s="50"/>
      <c r="K101" s="50"/>
      <c r="L101" s="50"/>
      <c r="M101" s="50">
        <v>100000</v>
      </c>
      <c r="N101" s="50"/>
      <c r="O101" s="43">
        <f t="shared" si="12"/>
        <v>100000</v>
      </c>
      <c r="P101" s="8" t="e">
        <f>D101-#REF!</f>
        <v>#REF!</v>
      </c>
    </row>
    <row r="102" spans="1:16" x14ac:dyDescent="0.3">
      <c r="A102" s="28" t="s">
        <v>84</v>
      </c>
      <c r="B102" s="11">
        <v>638</v>
      </c>
      <c r="C102" s="6" t="s">
        <v>312</v>
      </c>
      <c r="D102" s="47">
        <v>200000</v>
      </c>
      <c r="E102" s="47"/>
      <c r="F102" s="47"/>
      <c r="G102" s="47"/>
      <c r="H102" s="47"/>
      <c r="I102" s="47">
        <v>200000</v>
      </c>
      <c r="J102" s="47"/>
      <c r="K102" s="47"/>
      <c r="L102" s="47"/>
      <c r="M102" s="47"/>
      <c r="N102" s="47"/>
      <c r="O102" s="43">
        <f t="shared" si="12"/>
        <v>200000</v>
      </c>
      <c r="P102" s="8" t="e">
        <f>D102-#REF!</f>
        <v>#REF!</v>
      </c>
    </row>
    <row r="103" spans="1:16" s="9" customFormat="1" ht="28.8" hidden="1" x14ac:dyDescent="0.3">
      <c r="A103" s="28" t="s">
        <v>145</v>
      </c>
      <c r="B103" s="11">
        <v>638</v>
      </c>
      <c r="C103" s="6" t="s">
        <v>244</v>
      </c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43">
        <f t="shared" si="12"/>
        <v>0</v>
      </c>
      <c r="P103" s="8" t="e">
        <f>D103-#REF!</f>
        <v>#REF!</v>
      </c>
    </row>
    <row r="104" spans="1:16" ht="28.8" x14ac:dyDescent="0.3">
      <c r="A104" s="28" t="s">
        <v>85</v>
      </c>
      <c r="B104" s="11">
        <v>638</v>
      </c>
      <c r="C104" s="6" t="s">
        <v>307</v>
      </c>
      <c r="D104" s="47">
        <v>850000</v>
      </c>
      <c r="E104" s="47"/>
      <c r="F104" s="47"/>
      <c r="G104" s="47"/>
      <c r="H104" s="47">
        <v>850000</v>
      </c>
      <c r="I104" s="47"/>
      <c r="J104" s="47"/>
      <c r="K104" s="47"/>
      <c r="L104" s="47"/>
      <c r="M104" s="47"/>
      <c r="N104" s="47"/>
      <c r="O104" s="43">
        <f t="shared" si="12"/>
        <v>850000</v>
      </c>
      <c r="P104" s="8" t="e">
        <f>D104-#REF!</f>
        <v>#REF!</v>
      </c>
    </row>
    <row r="105" spans="1:16" s="9" customFormat="1" ht="28.8" x14ac:dyDescent="0.3">
      <c r="A105" s="28" t="s">
        <v>86</v>
      </c>
      <c r="B105" s="11">
        <v>638</v>
      </c>
      <c r="C105" s="6" t="s">
        <v>292</v>
      </c>
      <c r="D105" s="50">
        <v>2720000</v>
      </c>
      <c r="E105" s="50"/>
      <c r="F105" s="50"/>
      <c r="G105" s="50"/>
      <c r="H105" s="50">
        <v>2720000</v>
      </c>
      <c r="I105" s="50"/>
      <c r="J105" s="50"/>
      <c r="K105" s="50"/>
      <c r="L105" s="50"/>
      <c r="M105" s="50"/>
      <c r="N105" s="50"/>
      <c r="O105" s="43">
        <f t="shared" si="12"/>
        <v>2720000</v>
      </c>
      <c r="P105" s="8" t="e">
        <f>D105-#REF!</f>
        <v>#REF!</v>
      </c>
    </row>
    <row r="106" spans="1:16" hidden="1" x14ac:dyDescent="0.3">
      <c r="A106" s="28" t="s">
        <v>247</v>
      </c>
      <c r="B106" s="11">
        <v>638</v>
      </c>
      <c r="C106" s="29" t="s">
        <v>205</v>
      </c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3">
        <f t="shared" si="12"/>
        <v>0</v>
      </c>
      <c r="P106" s="8" t="e">
        <f>D106-#REF!</f>
        <v>#REF!</v>
      </c>
    </row>
    <row r="107" spans="1:16" hidden="1" x14ac:dyDescent="0.3">
      <c r="A107" s="28" t="s">
        <v>248</v>
      </c>
      <c r="B107" s="11">
        <v>638</v>
      </c>
      <c r="C107" s="6" t="s">
        <v>207</v>
      </c>
      <c r="D107" s="50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3">
        <f t="shared" si="12"/>
        <v>0</v>
      </c>
      <c r="P107" s="8" t="e">
        <f>D107-#REF!</f>
        <v>#REF!</v>
      </c>
    </row>
    <row r="108" spans="1:16" hidden="1" x14ac:dyDescent="0.3">
      <c r="A108" s="119" t="s">
        <v>104</v>
      </c>
      <c r="B108" s="120"/>
      <c r="C108" s="121"/>
      <c r="D108" s="58">
        <f>D109</f>
        <v>0</v>
      </c>
      <c r="E108" s="58">
        <f t="shared" ref="E108:N108" si="18">E109</f>
        <v>0</v>
      </c>
      <c r="F108" s="58">
        <f t="shared" si="18"/>
        <v>0</v>
      </c>
      <c r="G108" s="58">
        <f t="shared" si="18"/>
        <v>0</v>
      </c>
      <c r="H108" s="58">
        <f t="shared" si="18"/>
        <v>0</v>
      </c>
      <c r="I108" s="58">
        <f t="shared" si="18"/>
        <v>0</v>
      </c>
      <c r="J108" s="58">
        <f t="shared" si="18"/>
        <v>0</v>
      </c>
      <c r="K108" s="58">
        <f t="shared" si="18"/>
        <v>0</v>
      </c>
      <c r="L108" s="58">
        <f t="shared" si="18"/>
        <v>0</v>
      </c>
      <c r="M108" s="58">
        <f t="shared" si="18"/>
        <v>0</v>
      </c>
      <c r="N108" s="58">
        <f t="shared" si="18"/>
        <v>0</v>
      </c>
      <c r="O108" s="43">
        <f t="shared" si="12"/>
        <v>0</v>
      </c>
      <c r="P108" s="8" t="e">
        <f>D108-#REF!</f>
        <v>#REF!</v>
      </c>
    </row>
    <row r="109" spans="1:16" ht="28.8" hidden="1" x14ac:dyDescent="0.3">
      <c r="A109" s="28" t="s">
        <v>101</v>
      </c>
      <c r="B109" s="11">
        <v>632</v>
      </c>
      <c r="C109" s="6" t="s">
        <v>249</v>
      </c>
      <c r="D109" s="50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3">
        <f t="shared" si="12"/>
        <v>0</v>
      </c>
      <c r="P109" s="8" t="e">
        <f>D109-#REF!</f>
        <v>#REF!</v>
      </c>
    </row>
    <row r="110" spans="1:16" x14ac:dyDescent="0.3">
      <c r="A110" s="119" t="s">
        <v>107</v>
      </c>
      <c r="B110" s="120"/>
      <c r="C110" s="121"/>
      <c r="D110" s="58">
        <f>SUM(D111:D112)</f>
        <v>50000</v>
      </c>
      <c r="E110" s="58">
        <f t="shared" ref="E110:N110" si="19">SUM(E111:E112)</f>
        <v>0</v>
      </c>
      <c r="F110" s="58">
        <f t="shared" si="19"/>
        <v>0</v>
      </c>
      <c r="G110" s="58">
        <f t="shared" si="19"/>
        <v>0</v>
      </c>
      <c r="H110" s="58">
        <f t="shared" si="19"/>
        <v>0</v>
      </c>
      <c r="I110" s="58">
        <f t="shared" si="19"/>
        <v>50000</v>
      </c>
      <c r="J110" s="58">
        <f t="shared" si="19"/>
        <v>0</v>
      </c>
      <c r="K110" s="58">
        <f t="shared" si="19"/>
        <v>0</v>
      </c>
      <c r="L110" s="58">
        <f t="shared" si="19"/>
        <v>0</v>
      </c>
      <c r="M110" s="58">
        <f t="shared" si="19"/>
        <v>0</v>
      </c>
      <c r="N110" s="58">
        <f t="shared" si="19"/>
        <v>0</v>
      </c>
      <c r="O110" s="13">
        <f t="shared" si="12"/>
        <v>50000</v>
      </c>
      <c r="P110" s="8" t="e">
        <f>D110-#REF!</f>
        <v>#REF!</v>
      </c>
    </row>
    <row r="111" spans="1:16" x14ac:dyDescent="0.3">
      <c r="A111" s="28" t="s">
        <v>279</v>
      </c>
      <c r="B111" s="11">
        <v>663</v>
      </c>
      <c r="C111" s="12" t="s">
        <v>108</v>
      </c>
      <c r="D111" s="50">
        <v>50000</v>
      </c>
      <c r="E111" s="47"/>
      <c r="F111" s="47"/>
      <c r="G111" s="47"/>
      <c r="H111" s="47"/>
      <c r="I111" s="47">
        <v>50000</v>
      </c>
      <c r="J111" s="47"/>
      <c r="K111" s="47"/>
      <c r="L111" s="47"/>
      <c r="M111" s="47"/>
      <c r="N111" s="47"/>
      <c r="O111" s="43">
        <f t="shared" si="12"/>
        <v>50000</v>
      </c>
      <c r="P111" s="8" t="e">
        <f>D111-#REF!</f>
        <v>#REF!</v>
      </c>
    </row>
    <row r="112" spans="1:16" ht="28.8" hidden="1" x14ac:dyDescent="0.3">
      <c r="A112" s="28" t="s">
        <v>250</v>
      </c>
      <c r="B112" s="11">
        <v>663</v>
      </c>
      <c r="C112" s="12" t="s">
        <v>251</v>
      </c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3">
        <f t="shared" si="12"/>
        <v>0</v>
      </c>
      <c r="P112" s="8" t="e">
        <f>D112-#REF!</f>
        <v>#REF!</v>
      </c>
    </row>
    <row r="113" spans="1:16" x14ac:dyDescent="0.3">
      <c r="A113" s="119" t="s">
        <v>109</v>
      </c>
      <c r="B113" s="120"/>
      <c r="C113" s="121"/>
      <c r="D113" s="13">
        <f>D114</f>
        <v>50000</v>
      </c>
      <c r="E113" s="13">
        <f t="shared" ref="E113:N113" si="20">E114</f>
        <v>0</v>
      </c>
      <c r="F113" s="13">
        <f t="shared" si="20"/>
        <v>0</v>
      </c>
      <c r="G113" s="13">
        <f t="shared" si="20"/>
        <v>0</v>
      </c>
      <c r="H113" s="13">
        <f t="shared" si="20"/>
        <v>0</v>
      </c>
      <c r="I113" s="13">
        <f t="shared" si="20"/>
        <v>0</v>
      </c>
      <c r="J113" s="13">
        <f t="shared" si="20"/>
        <v>50000</v>
      </c>
      <c r="K113" s="13">
        <f t="shared" si="20"/>
        <v>0</v>
      </c>
      <c r="L113" s="13">
        <f t="shared" si="20"/>
        <v>0</v>
      </c>
      <c r="M113" s="13">
        <f t="shared" si="20"/>
        <v>0</v>
      </c>
      <c r="N113" s="13">
        <f t="shared" si="20"/>
        <v>0</v>
      </c>
      <c r="O113" s="13">
        <f t="shared" si="12"/>
        <v>50000</v>
      </c>
      <c r="P113" s="8" t="e">
        <f>D113-#REF!</f>
        <v>#REF!</v>
      </c>
    </row>
    <row r="114" spans="1:16" ht="28.8" x14ac:dyDescent="0.3">
      <c r="A114" s="28" t="s">
        <v>87</v>
      </c>
      <c r="B114" s="11">
        <v>711</v>
      </c>
      <c r="C114" s="6" t="s">
        <v>111</v>
      </c>
      <c r="D114" s="47">
        <v>50000</v>
      </c>
      <c r="E114" s="47"/>
      <c r="F114" s="47"/>
      <c r="G114" s="47"/>
      <c r="H114" s="47"/>
      <c r="I114" s="47"/>
      <c r="J114" s="47">
        <v>50000</v>
      </c>
      <c r="K114" s="47"/>
      <c r="L114" s="47"/>
      <c r="M114" s="47"/>
      <c r="N114" s="47"/>
      <c r="O114" s="43">
        <f t="shared" si="12"/>
        <v>50000</v>
      </c>
      <c r="P114" s="8" t="e">
        <f>D114-#REF!</f>
        <v>#REF!</v>
      </c>
    </row>
    <row r="115" spans="1:16" x14ac:dyDescent="0.3">
      <c r="A115" s="119" t="s">
        <v>112</v>
      </c>
      <c r="B115" s="120"/>
      <c r="C115" s="121"/>
      <c r="D115" s="13">
        <f>SUM(D116:D117)</f>
        <v>135000</v>
      </c>
      <c r="E115" s="13">
        <f t="shared" ref="E115:N115" si="21">SUM(E116:E117)</f>
        <v>0</v>
      </c>
      <c r="F115" s="13">
        <f t="shared" si="21"/>
        <v>0</v>
      </c>
      <c r="G115" s="13">
        <f t="shared" si="21"/>
        <v>0</v>
      </c>
      <c r="H115" s="13">
        <f t="shared" si="21"/>
        <v>0</v>
      </c>
      <c r="I115" s="13">
        <f t="shared" si="21"/>
        <v>95000</v>
      </c>
      <c r="J115" s="13">
        <f t="shared" si="21"/>
        <v>40000</v>
      </c>
      <c r="K115" s="13">
        <f t="shared" si="21"/>
        <v>0</v>
      </c>
      <c r="L115" s="13">
        <f t="shared" si="21"/>
        <v>0</v>
      </c>
      <c r="M115" s="13">
        <f t="shared" si="21"/>
        <v>0</v>
      </c>
      <c r="N115" s="13">
        <f t="shared" si="21"/>
        <v>0</v>
      </c>
      <c r="O115" s="13">
        <f t="shared" si="12"/>
        <v>135000</v>
      </c>
      <c r="P115" s="8" t="e">
        <f>D115-#REF!</f>
        <v>#REF!</v>
      </c>
    </row>
    <row r="116" spans="1:16" x14ac:dyDescent="0.3">
      <c r="A116" s="28" t="s">
        <v>88</v>
      </c>
      <c r="B116" s="11">
        <v>721</v>
      </c>
      <c r="C116" s="6" t="s">
        <v>114</v>
      </c>
      <c r="D116" s="47">
        <v>40000</v>
      </c>
      <c r="E116" s="47"/>
      <c r="F116" s="47"/>
      <c r="G116" s="47"/>
      <c r="H116" s="47"/>
      <c r="I116" s="47"/>
      <c r="J116" s="47">
        <v>40000</v>
      </c>
      <c r="K116" s="47"/>
      <c r="L116" s="47"/>
      <c r="M116" s="47"/>
      <c r="N116" s="47"/>
      <c r="O116" s="43">
        <f t="shared" si="12"/>
        <v>40000</v>
      </c>
      <c r="P116" s="8" t="e">
        <f>D116-#REF!</f>
        <v>#REF!</v>
      </c>
    </row>
    <row r="117" spans="1:16" x14ac:dyDescent="0.3">
      <c r="A117" s="28" t="s">
        <v>89</v>
      </c>
      <c r="B117" s="11">
        <v>721</v>
      </c>
      <c r="C117" s="6" t="s">
        <v>115</v>
      </c>
      <c r="D117" s="47">
        <v>95000</v>
      </c>
      <c r="E117" s="47"/>
      <c r="F117" s="47"/>
      <c r="G117" s="47"/>
      <c r="H117" s="47"/>
      <c r="I117" s="47">
        <v>95000</v>
      </c>
      <c r="J117" s="47"/>
      <c r="K117" s="47"/>
      <c r="L117" s="47"/>
      <c r="M117" s="47"/>
      <c r="N117" s="47"/>
      <c r="O117" s="43">
        <f t="shared" si="12"/>
        <v>95000</v>
      </c>
      <c r="P117" s="8" t="e">
        <f>D117-#REF!</f>
        <v>#REF!</v>
      </c>
    </row>
    <row r="118" spans="1:16" x14ac:dyDescent="0.3">
      <c r="A118" s="119" t="s">
        <v>116</v>
      </c>
      <c r="B118" s="120"/>
      <c r="C118" s="121"/>
      <c r="D118" s="13">
        <f>D119</f>
        <v>4000</v>
      </c>
      <c r="E118" s="13">
        <f t="shared" ref="E118:N118" si="22">E119</f>
        <v>0</v>
      </c>
      <c r="F118" s="13">
        <f t="shared" si="22"/>
        <v>0</v>
      </c>
      <c r="G118" s="13">
        <f t="shared" si="22"/>
        <v>0</v>
      </c>
      <c r="H118" s="13">
        <f t="shared" si="22"/>
        <v>0</v>
      </c>
      <c r="I118" s="13">
        <f t="shared" si="22"/>
        <v>4000</v>
      </c>
      <c r="J118" s="13">
        <f t="shared" si="22"/>
        <v>0</v>
      </c>
      <c r="K118" s="13">
        <f t="shared" si="22"/>
        <v>0</v>
      </c>
      <c r="L118" s="13">
        <f t="shared" si="22"/>
        <v>0</v>
      </c>
      <c r="M118" s="13">
        <f t="shared" si="22"/>
        <v>0</v>
      </c>
      <c r="N118" s="13">
        <f t="shared" si="22"/>
        <v>0</v>
      </c>
      <c r="O118" s="13">
        <f t="shared" ref="O118:O132" si="23">SUM(E118:N118)</f>
        <v>4000</v>
      </c>
      <c r="P118" s="8" t="e">
        <f>D118-#REF!</f>
        <v>#REF!</v>
      </c>
    </row>
    <row r="119" spans="1:16" ht="28.95" customHeight="1" x14ac:dyDescent="0.3">
      <c r="A119" s="28" t="s">
        <v>90</v>
      </c>
      <c r="B119" s="11">
        <v>721</v>
      </c>
      <c r="C119" s="6" t="s">
        <v>117</v>
      </c>
      <c r="D119" s="47">
        <v>4000</v>
      </c>
      <c r="E119" s="47"/>
      <c r="F119" s="47"/>
      <c r="G119" s="47"/>
      <c r="H119" s="47"/>
      <c r="I119" s="47">
        <v>4000</v>
      </c>
      <c r="J119" s="47"/>
      <c r="K119" s="47"/>
      <c r="L119" s="47"/>
      <c r="M119" s="47"/>
      <c r="N119" s="47"/>
      <c r="O119" s="43">
        <f t="shared" si="23"/>
        <v>4000</v>
      </c>
      <c r="P119" s="8"/>
    </row>
    <row r="120" spans="1:16" x14ac:dyDescent="0.3">
      <c r="A120" s="119" t="s">
        <v>118</v>
      </c>
      <c r="B120" s="120"/>
      <c r="C120" s="121"/>
      <c r="D120" s="13">
        <f>D121</f>
        <v>2000</v>
      </c>
      <c r="E120" s="13">
        <f t="shared" ref="E120:N120" si="24">E121</f>
        <v>0</v>
      </c>
      <c r="F120" s="13">
        <f t="shared" si="24"/>
        <v>0</v>
      </c>
      <c r="G120" s="13">
        <f t="shared" si="24"/>
        <v>0</v>
      </c>
      <c r="H120" s="13">
        <f t="shared" si="24"/>
        <v>0</v>
      </c>
      <c r="I120" s="13">
        <f t="shared" si="24"/>
        <v>0</v>
      </c>
      <c r="J120" s="13">
        <f t="shared" si="24"/>
        <v>0</v>
      </c>
      <c r="K120" s="13">
        <f t="shared" si="24"/>
        <v>2000</v>
      </c>
      <c r="L120" s="13">
        <f t="shared" si="24"/>
        <v>0</v>
      </c>
      <c r="M120" s="13">
        <f t="shared" si="24"/>
        <v>0</v>
      </c>
      <c r="N120" s="13">
        <f t="shared" si="24"/>
        <v>0</v>
      </c>
      <c r="O120" s="13">
        <f t="shared" si="23"/>
        <v>2000</v>
      </c>
      <c r="P120" s="8" t="e">
        <f>D120-#REF!</f>
        <v>#REF!</v>
      </c>
    </row>
    <row r="121" spans="1:16" ht="30.75" customHeight="1" x14ac:dyDescent="0.3">
      <c r="A121" s="28" t="s">
        <v>91</v>
      </c>
      <c r="B121" s="11">
        <v>711</v>
      </c>
      <c r="C121" s="6" t="s">
        <v>120</v>
      </c>
      <c r="D121" s="47">
        <v>2000</v>
      </c>
      <c r="E121" s="47"/>
      <c r="F121" s="47"/>
      <c r="G121" s="47"/>
      <c r="H121" s="47"/>
      <c r="I121" s="47"/>
      <c r="J121" s="47"/>
      <c r="K121" s="47">
        <v>2000</v>
      </c>
      <c r="L121" s="47"/>
      <c r="M121" s="47"/>
      <c r="N121" s="47"/>
      <c r="O121" s="43">
        <f t="shared" si="23"/>
        <v>2000</v>
      </c>
      <c r="P121" s="8" t="e">
        <f>D121-#REF!</f>
        <v>#REF!</v>
      </c>
    </row>
    <row r="122" spans="1:16" x14ac:dyDescent="0.3">
      <c r="A122" s="119" t="s">
        <v>121</v>
      </c>
      <c r="B122" s="120"/>
      <c r="C122" s="121"/>
      <c r="D122" s="13">
        <f t="shared" ref="D122:N122" si="25">SUM(D123:D129)</f>
        <v>4630000</v>
      </c>
      <c r="E122" s="13">
        <f t="shared" si="25"/>
        <v>0</v>
      </c>
      <c r="F122" s="13">
        <f t="shared" si="25"/>
        <v>0</v>
      </c>
      <c r="G122" s="13">
        <f t="shared" si="25"/>
        <v>0</v>
      </c>
      <c r="H122" s="13">
        <f t="shared" si="25"/>
        <v>4630000</v>
      </c>
      <c r="I122" s="13">
        <f t="shared" si="25"/>
        <v>0</v>
      </c>
      <c r="J122" s="13">
        <f t="shared" si="25"/>
        <v>0</v>
      </c>
      <c r="K122" s="13">
        <f t="shared" si="25"/>
        <v>0</v>
      </c>
      <c r="L122" s="13">
        <f t="shared" si="25"/>
        <v>0</v>
      </c>
      <c r="M122" s="13">
        <f t="shared" si="25"/>
        <v>0</v>
      </c>
      <c r="N122" s="13">
        <f t="shared" si="25"/>
        <v>0</v>
      </c>
      <c r="O122" s="13">
        <f t="shared" si="23"/>
        <v>4630000</v>
      </c>
    </row>
    <row r="123" spans="1:16" ht="28.8" hidden="1" x14ac:dyDescent="0.3">
      <c r="A123" s="28" t="s">
        <v>110</v>
      </c>
      <c r="B123" s="11">
        <v>844</v>
      </c>
      <c r="C123" s="6" t="s">
        <v>253</v>
      </c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3">
        <f t="shared" si="23"/>
        <v>0</v>
      </c>
    </row>
    <row r="124" spans="1:16" ht="28.8" hidden="1" x14ac:dyDescent="0.3">
      <c r="A124" s="28" t="s">
        <v>122</v>
      </c>
      <c r="B124" s="11">
        <v>844</v>
      </c>
      <c r="C124" s="6" t="s">
        <v>254</v>
      </c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3">
        <f t="shared" si="23"/>
        <v>0</v>
      </c>
    </row>
    <row r="125" spans="1:16" x14ac:dyDescent="0.3">
      <c r="A125" s="28" t="s">
        <v>281</v>
      </c>
      <c r="B125" s="11">
        <v>844</v>
      </c>
      <c r="C125" s="6" t="s">
        <v>315</v>
      </c>
      <c r="D125" s="47">
        <v>4000000</v>
      </c>
      <c r="E125" s="47"/>
      <c r="F125" s="47"/>
      <c r="G125" s="47"/>
      <c r="H125" s="47">
        <v>4000000</v>
      </c>
      <c r="I125" s="47"/>
      <c r="J125" s="47"/>
      <c r="K125" s="47"/>
      <c r="L125" s="47"/>
      <c r="M125" s="47"/>
      <c r="N125" s="47"/>
      <c r="O125" s="43">
        <f t="shared" si="23"/>
        <v>4000000</v>
      </c>
    </row>
    <row r="126" spans="1:16" hidden="1" x14ac:dyDescent="0.3">
      <c r="A126" s="28" t="s">
        <v>176</v>
      </c>
      <c r="B126" s="11">
        <v>844</v>
      </c>
      <c r="C126" s="6" t="s">
        <v>159</v>
      </c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3">
        <f t="shared" si="23"/>
        <v>0</v>
      </c>
    </row>
    <row r="127" spans="1:16" hidden="1" x14ac:dyDescent="0.3">
      <c r="A127" s="28" t="s">
        <v>125</v>
      </c>
      <c r="B127" s="11">
        <v>844</v>
      </c>
      <c r="C127" s="6" t="s">
        <v>158</v>
      </c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3">
        <f t="shared" si="23"/>
        <v>0</v>
      </c>
    </row>
    <row r="128" spans="1:16" hidden="1" x14ac:dyDescent="0.3">
      <c r="A128" s="28" t="s">
        <v>177</v>
      </c>
      <c r="B128" s="11">
        <v>844</v>
      </c>
      <c r="C128" s="6" t="s">
        <v>157</v>
      </c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3">
        <f t="shared" si="23"/>
        <v>0</v>
      </c>
    </row>
    <row r="129" spans="1:15" ht="29.4" thickBot="1" x14ac:dyDescent="0.35">
      <c r="A129" s="28" t="s">
        <v>93</v>
      </c>
      <c r="B129" s="11">
        <v>844</v>
      </c>
      <c r="C129" s="6" t="s">
        <v>377</v>
      </c>
      <c r="D129" s="47">
        <v>630000</v>
      </c>
      <c r="E129" s="47"/>
      <c r="F129" s="47"/>
      <c r="G129" s="47"/>
      <c r="H129" s="47">
        <v>630000</v>
      </c>
      <c r="I129" s="47"/>
      <c r="J129" s="47"/>
      <c r="K129" s="47"/>
      <c r="L129" s="47"/>
      <c r="M129" s="47"/>
      <c r="N129" s="47"/>
      <c r="O129" s="43">
        <f t="shared" si="23"/>
        <v>630000</v>
      </c>
    </row>
    <row r="130" spans="1:15" ht="15" thickBot="1" x14ac:dyDescent="0.35">
      <c r="A130" s="139" t="s">
        <v>128</v>
      </c>
      <c r="B130" s="139"/>
      <c r="C130" s="139"/>
      <c r="D130" s="63">
        <f>SUM(D7+D33+D35+D37+D39+D41+D43+D45+D53+D72+D81+D85+D88+D91+D110+D113+D115+D118+D120+D122)</f>
        <v>72014027</v>
      </c>
      <c r="E130" s="63">
        <f>SUM(E7+E33+E35+E37+E39+E41+E43+E45+E53+E72+E81+E85+E88+E91+E110+E113+E115+E118+E120+E122)</f>
        <v>6468411</v>
      </c>
      <c r="F130" s="63">
        <f>SUM(F7+F33+F35+F37+F39+F41+F43+F45+F53+F72+F81+F85+F88+F91+F110+F113+F115+F118+F120+F122)</f>
        <v>9346500</v>
      </c>
      <c r="G130" s="63">
        <f>SUM(G7+G33+G35+G37+G39+G41+G43+G45+G53+G72+G81+G85+G88+G91+G110+G113+G115+G118+G120+G122)</f>
        <v>140100</v>
      </c>
      <c r="H130" s="63">
        <f>SUM(H7+H33+H35+H37+H39+H41+H43+H45+H53+H72+H81+H85+H88+H91+H110+H113+H115+H118+H120+H122)</f>
        <v>19251516</v>
      </c>
      <c r="I130" s="63">
        <f>SUM(I7+I33+I35+I37+I39+I41+I43+I45+I53+I72+I81+I85+I88+I91+I110+I113+I115+I118+I120++I122)</f>
        <v>12083500</v>
      </c>
      <c r="J130" s="63">
        <f>SUM(J7+J33+J35+J37+J39+J41+J43+J45+J53+J72+J81+J85+J88+J91+J110+J113+J115+J118+J120+J122)</f>
        <v>1100000</v>
      </c>
      <c r="K130" s="63">
        <f>SUM(K7+K33+K35+K37+K39+K41+K43+K45+K53+K72+K81+K85+K88+K91+K110+K113+K115+K118+K120+K122)</f>
        <v>3122000</v>
      </c>
      <c r="L130" s="63">
        <f>SUM(L7+L33+L35+L37+L39+L41+L43+L45+L53+L72+L81+L85+L88+L91+L110+L113+L115+L118+L120+L122)</f>
        <v>20217000</v>
      </c>
      <c r="M130" s="63">
        <f>SUM(M7+M33+M35+M37+M39+M41+M43+M45+M53+M72+M81+M85+M88+M91+M110+M113+M115+M118+M120+M122)</f>
        <v>110000</v>
      </c>
      <c r="N130" s="63">
        <f>SUM(N7+N33+N35+N37+N39+N41+N43+N45+N53+N72+N81+N85+N88+N91+N110+N113+N115+N118+N120+N122)</f>
        <v>175000</v>
      </c>
      <c r="O130" s="86">
        <f t="shared" si="23"/>
        <v>72014027</v>
      </c>
    </row>
    <row r="131" spans="1:15" ht="15" thickBot="1" x14ac:dyDescent="0.35">
      <c r="A131" s="140" t="s">
        <v>129</v>
      </c>
      <c r="B131" s="140"/>
      <c r="C131" s="140"/>
      <c r="D131" s="64">
        <v>22783000</v>
      </c>
      <c r="E131" s="64">
        <v>262000</v>
      </c>
      <c r="F131" s="64"/>
      <c r="G131" s="64"/>
      <c r="H131" s="64"/>
      <c r="I131" s="64"/>
      <c r="J131" s="64"/>
      <c r="K131" s="64">
        <v>1165000</v>
      </c>
      <c r="L131" s="64">
        <v>21356000</v>
      </c>
      <c r="M131" s="64"/>
      <c r="N131" s="64"/>
      <c r="O131" s="88">
        <f t="shared" si="23"/>
        <v>22783000</v>
      </c>
    </row>
    <row r="132" spans="1:15" ht="15" thickBot="1" x14ac:dyDescent="0.35">
      <c r="A132" s="135" t="s">
        <v>130</v>
      </c>
      <c r="B132" s="135"/>
      <c r="C132" s="135"/>
      <c r="D132" s="85">
        <f>SUM(D130:D131)</f>
        <v>94797027</v>
      </c>
      <c r="E132" s="85">
        <f t="shared" ref="E132:N132" si="26">SUM(E130:E131)</f>
        <v>6730411</v>
      </c>
      <c r="F132" s="85">
        <f t="shared" si="26"/>
        <v>9346500</v>
      </c>
      <c r="G132" s="85">
        <f t="shared" si="26"/>
        <v>140100</v>
      </c>
      <c r="H132" s="85">
        <f t="shared" si="26"/>
        <v>19251516</v>
      </c>
      <c r="I132" s="85">
        <f t="shared" si="26"/>
        <v>12083500</v>
      </c>
      <c r="J132" s="85">
        <f t="shared" si="26"/>
        <v>1100000</v>
      </c>
      <c r="K132" s="85">
        <f t="shared" si="26"/>
        <v>4287000</v>
      </c>
      <c r="L132" s="85">
        <f t="shared" si="26"/>
        <v>41573000</v>
      </c>
      <c r="M132" s="85">
        <f t="shared" si="26"/>
        <v>110000</v>
      </c>
      <c r="N132" s="85">
        <f t="shared" si="26"/>
        <v>175000</v>
      </c>
      <c r="O132" s="87">
        <f t="shared" si="23"/>
        <v>94797027</v>
      </c>
    </row>
  </sheetData>
  <mergeCells count="27">
    <mergeCell ref="A132:C132"/>
    <mergeCell ref="A7:C7"/>
    <mergeCell ref="A6:C6"/>
    <mergeCell ref="A5:C5"/>
    <mergeCell ref="A120:C120"/>
    <mergeCell ref="A122:C122"/>
    <mergeCell ref="A130:C130"/>
    <mergeCell ref="A131:C131"/>
    <mergeCell ref="A108:C108"/>
    <mergeCell ref="A110:C110"/>
    <mergeCell ref="A113:C113"/>
    <mergeCell ref="A115:C115"/>
    <mergeCell ref="A118:C118"/>
    <mergeCell ref="A33:C33"/>
    <mergeCell ref="A35:C35"/>
    <mergeCell ref="A37:C37"/>
    <mergeCell ref="A39:C39"/>
    <mergeCell ref="A41:C41"/>
    <mergeCell ref="A43:C43"/>
    <mergeCell ref="A45:C45"/>
    <mergeCell ref="A88:C88"/>
    <mergeCell ref="A91:C91"/>
    <mergeCell ref="A49:C49"/>
    <mergeCell ref="A53:C53"/>
    <mergeCell ref="A72:C72"/>
    <mergeCell ref="A81:C81"/>
    <mergeCell ref="A85:C85"/>
  </mergeCells>
  <phoneticPr fontId="5" type="noConversion"/>
  <printOptions horizontalCentered="1" verticalCentered="1"/>
  <pageMargins left="0.11811023622047245" right="0.11811023622047245" top="0.35433070866141736" bottom="0.35433070866141736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8617-2484-41D8-9942-7669DF819CEE}">
  <dimension ref="A1:Q127"/>
  <sheetViews>
    <sheetView topLeftCell="B12" zoomScaleNormal="100" workbookViewId="0">
      <selection activeCell="Q42" sqref="Q42"/>
    </sheetView>
  </sheetViews>
  <sheetFormatPr defaultRowHeight="14.4" x14ac:dyDescent="0.3"/>
  <cols>
    <col min="1" max="1" width="23.6640625" customWidth="1"/>
    <col min="2" max="2" width="4.5546875" style="2" bestFit="1" customWidth="1"/>
    <col min="3" max="3" width="54.33203125" bestFit="1" customWidth="1"/>
    <col min="4" max="4" width="11.33203125" style="3" bestFit="1" customWidth="1"/>
    <col min="5" max="6" width="10.109375" style="3" bestFit="1" customWidth="1"/>
    <col min="7" max="7" width="10.44140625" style="3" bestFit="1" customWidth="1"/>
    <col min="8" max="9" width="10.109375" style="3" bestFit="1" customWidth="1"/>
    <col min="10" max="10" width="10.44140625" style="3" bestFit="1" customWidth="1"/>
    <col min="11" max="11" width="10.33203125" style="3" bestFit="1" customWidth="1"/>
    <col min="12" max="12" width="11.33203125" style="3" bestFit="1" customWidth="1"/>
    <col min="13" max="13" width="11.6640625" style="3" bestFit="1" customWidth="1"/>
    <col min="14" max="14" width="11.109375" style="3" bestFit="1" customWidth="1"/>
    <col min="15" max="15" width="11.33203125" style="3" bestFit="1" customWidth="1"/>
    <col min="16" max="16" width="5.33203125" hidden="1" customWidth="1"/>
    <col min="17" max="17" width="12.6640625" customWidth="1"/>
  </cols>
  <sheetData>
    <row r="1" spans="1:17" x14ac:dyDescent="0.3">
      <c r="A1" s="1"/>
      <c r="Q1" s="77"/>
    </row>
    <row r="2" spans="1:17" x14ac:dyDescent="0.3">
      <c r="Q2" s="77"/>
    </row>
    <row r="3" spans="1:17" x14ac:dyDescent="0.3">
      <c r="A3" s="1" t="s">
        <v>290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" t="s">
        <v>0</v>
      </c>
      <c r="Q3" s="77"/>
    </row>
    <row r="4" spans="1:17" ht="21.75" customHeight="1" thickBot="1" x14ac:dyDescent="0.35">
      <c r="A4" s="1"/>
      <c r="E4" s="16"/>
      <c r="F4" s="17"/>
      <c r="G4" s="17"/>
      <c r="H4" s="17"/>
      <c r="I4" s="17"/>
      <c r="J4" s="17"/>
      <c r="K4" s="17"/>
      <c r="L4" s="16"/>
      <c r="M4" s="17"/>
      <c r="N4" s="18"/>
      <c r="O4" s="18"/>
      <c r="Q4" s="77"/>
    </row>
    <row r="5" spans="1:17" ht="58.2" thickBot="1" x14ac:dyDescent="0.35">
      <c r="A5" s="136" t="s">
        <v>1</v>
      </c>
      <c r="B5" s="137"/>
      <c r="C5" s="138"/>
      <c r="D5" s="22" t="s">
        <v>291</v>
      </c>
      <c r="E5" s="23" t="s">
        <v>2</v>
      </c>
      <c r="F5" s="24" t="s">
        <v>3</v>
      </c>
      <c r="G5" s="24" t="s">
        <v>284</v>
      </c>
      <c r="H5" s="23" t="s">
        <v>139</v>
      </c>
      <c r="I5" s="23" t="s">
        <v>285</v>
      </c>
      <c r="J5" s="23" t="s">
        <v>4</v>
      </c>
      <c r="K5" s="23" t="s">
        <v>5</v>
      </c>
      <c r="L5" s="23" t="s">
        <v>6</v>
      </c>
      <c r="M5" s="23" t="s">
        <v>132</v>
      </c>
      <c r="N5" s="23" t="s">
        <v>156</v>
      </c>
      <c r="O5" s="42" t="s">
        <v>188</v>
      </c>
      <c r="Q5" s="77"/>
    </row>
    <row r="6" spans="1:17" x14ac:dyDescent="0.3">
      <c r="A6" s="126" t="s">
        <v>7</v>
      </c>
      <c r="B6" s="127"/>
      <c r="C6" s="128"/>
      <c r="D6" s="26">
        <f>SUM(D7+D33+D35+D37+D39+D41+D43+D45+D53+D72+D79+D83+D86+D89+D104+D107+D109+D112+D114+D116)</f>
        <v>58551211</v>
      </c>
      <c r="E6" s="26">
        <f t="shared" ref="E6:N6" si="0">SUM(E7+E33+E35+E37+E39+E41+E43+E45+E49+E53+E72+E79+E83+E86+E89+E101+E104+E107+E109+E112+E114+E116+E123)</f>
        <v>6488411</v>
      </c>
      <c r="F6" s="26">
        <f t="shared" si="0"/>
        <v>10572300</v>
      </c>
      <c r="G6" s="26">
        <f t="shared" si="0"/>
        <v>121000</v>
      </c>
      <c r="H6" s="26">
        <f t="shared" si="0"/>
        <v>5467000</v>
      </c>
      <c r="I6" s="26">
        <f t="shared" si="0"/>
        <v>11216000</v>
      </c>
      <c r="J6" s="26">
        <f t="shared" si="0"/>
        <v>1100000</v>
      </c>
      <c r="K6" s="26">
        <f t="shared" si="0"/>
        <v>3234500</v>
      </c>
      <c r="L6" s="26">
        <f t="shared" si="0"/>
        <v>20077000</v>
      </c>
      <c r="M6" s="26">
        <f t="shared" si="0"/>
        <v>110000</v>
      </c>
      <c r="N6" s="26">
        <f t="shared" si="0"/>
        <v>165000</v>
      </c>
      <c r="O6" s="89">
        <f t="shared" ref="O6:O69" si="1">SUM(E6:N6)</f>
        <v>58551211</v>
      </c>
      <c r="P6" s="8" t="e">
        <f>D6-#REF!</f>
        <v>#REF!</v>
      </c>
      <c r="Q6" s="77"/>
    </row>
    <row r="7" spans="1:17" x14ac:dyDescent="0.3">
      <c r="A7" s="119" t="s">
        <v>8</v>
      </c>
      <c r="B7" s="120"/>
      <c r="C7" s="121"/>
      <c r="D7" s="13">
        <f>SUM(D8:D32)</f>
        <v>42837800</v>
      </c>
      <c r="E7" s="13">
        <f t="shared" ref="E7:N7" si="2">SUM(E8:E32)</f>
        <v>5380000</v>
      </c>
      <c r="F7" s="13">
        <f t="shared" si="2"/>
        <v>10572300</v>
      </c>
      <c r="G7" s="13">
        <f t="shared" si="2"/>
        <v>121000</v>
      </c>
      <c r="H7" s="13">
        <f t="shared" si="2"/>
        <v>3070000</v>
      </c>
      <c r="I7" s="13">
        <f t="shared" si="2"/>
        <v>2282000</v>
      </c>
      <c r="J7" s="13">
        <f t="shared" si="2"/>
        <v>1015000</v>
      </c>
      <c r="K7" s="13">
        <f t="shared" si="2"/>
        <v>3222500</v>
      </c>
      <c r="L7" s="13">
        <f t="shared" si="2"/>
        <v>17000000</v>
      </c>
      <c r="M7" s="13">
        <f t="shared" si="2"/>
        <v>10000</v>
      </c>
      <c r="N7" s="13">
        <f t="shared" si="2"/>
        <v>165000</v>
      </c>
      <c r="O7" s="13">
        <f t="shared" si="1"/>
        <v>42837800</v>
      </c>
      <c r="P7" s="8" t="e">
        <f>D7-#REF!</f>
        <v>#REF!</v>
      </c>
      <c r="Q7" s="77"/>
    </row>
    <row r="8" spans="1:17" s="9" customFormat="1" x14ac:dyDescent="0.3">
      <c r="A8" s="28" t="s">
        <v>9</v>
      </c>
      <c r="B8" s="11">
        <v>611</v>
      </c>
      <c r="C8" s="6" t="s">
        <v>272</v>
      </c>
      <c r="D8" s="7">
        <v>38000000</v>
      </c>
      <c r="E8" s="5">
        <v>5320000</v>
      </c>
      <c r="F8" s="5">
        <v>8400000</v>
      </c>
      <c r="G8" s="5"/>
      <c r="H8" s="5">
        <v>3070000</v>
      </c>
      <c r="I8" s="5">
        <v>1100000</v>
      </c>
      <c r="J8" s="5">
        <v>700000</v>
      </c>
      <c r="K8" s="5">
        <v>2400000</v>
      </c>
      <c r="L8" s="5">
        <v>17000000</v>
      </c>
      <c r="M8" s="5">
        <v>10000</v>
      </c>
      <c r="N8" s="5"/>
      <c r="O8" s="43">
        <f t="shared" si="1"/>
        <v>38000000</v>
      </c>
      <c r="P8" s="8" t="e">
        <f>D8-#REF!</f>
        <v>#REF!</v>
      </c>
      <c r="Q8" s="78"/>
    </row>
    <row r="9" spans="1:17" s="9" customFormat="1" x14ac:dyDescent="0.3">
      <c r="A9" s="28" t="s">
        <v>10</v>
      </c>
      <c r="B9" s="11">
        <v>613</v>
      </c>
      <c r="C9" s="6" t="s">
        <v>11</v>
      </c>
      <c r="D9" s="7">
        <v>1650000</v>
      </c>
      <c r="E9" s="7"/>
      <c r="F9" s="7">
        <v>1650000</v>
      </c>
      <c r="G9" s="7"/>
      <c r="H9" s="7"/>
      <c r="I9" s="7"/>
      <c r="J9" s="7"/>
      <c r="K9" s="7"/>
      <c r="L9" s="7"/>
      <c r="M9" s="7"/>
      <c r="N9" s="7"/>
      <c r="O9" s="43">
        <f t="shared" si="1"/>
        <v>1650000</v>
      </c>
      <c r="P9" s="8" t="e">
        <f>D9-#REF!</f>
        <v>#REF!</v>
      </c>
      <c r="Q9" s="78"/>
    </row>
    <row r="10" spans="1:17" s="9" customFormat="1" x14ac:dyDescent="0.3">
      <c r="A10" s="28" t="s">
        <v>134</v>
      </c>
      <c r="B10" s="11">
        <v>613</v>
      </c>
      <c r="C10" s="6" t="s">
        <v>289</v>
      </c>
      <c r="D10" s="7">
        <v>150000</v>
      </c>
      <c r="E10" s="7"/>
      <c r="F10" s="7"/>
      <c r="G10" s="7"/>
      <c r="H10" s="7"/>
      <c r="I10" s="7"/>
      <c r="J10" s="7"/>
      <c r="K10" s="7">
        <v>150000</v>
      </c>
      <c r="L10" s="7"/>
      <c r="M10" s="7"/>
      <c r="N10" s="7"/>
      <c r="O10" s="43">
        <f t="shared" si="1"/>
        <v>150000</v>
      </c>
      <c r="P10" s="8" t="e">
        <f>D10-#REF!</f>
        <v>#REF!</v>
      </c>
      <c r="Q10" s="78"/>
    </row>
    <row r="11" spans="1:17" s="9" customFormat="1" x14ac:dyDescent="0.3">
      <c r="A11" s="28" t="s">
        <v>14</v>
      </c>
      <c r="B11" s="11">
        <v>614</v>
      </c>
      <c r="C11" s="6" t="s">
        <v>12</v>
      </c>
      <c r="D11" s="7">
        <v>365000</v>
      </c>
      <c r="E11" s="7"/>
      <c r="F11" s="7"/>
      <c r="G11" s="7"/>
      <c r="H11" s="7"/>
      <c r="I11" s="7"/>
      <c r="J11" s="7"/>
      <c r="K11" s="7">
        <v>365000</v>
      </c>
      <c r="L11" s="7"/>
      <c r="M11" s="7"/>
      <c r="N11" s="7"/>
      <c r="O11" s="43">
        <f t="shared" si="1"/>
        <v>365000</v>
      </c>
      <c r="P11" s="8" t="e">
        <f>D11-#REF!</f>
        <v>#REF!</v>
      </c>
      <c r="Q11" s="78"/>
    </row>
    <row r="12" spans="1:17" s="9" customFormat="1" x14ac:dyDescent="0.3">
      <c r="A12" s="28" t="s">
        <v>16</v>
      </c>
      <c r="B12" s="11">
        <v>614</v>
      </c>
      <c r="C12" s="6" t="s">
        <v>13</v>
      </c>
      <c r="D12" s="7">
        <v>1500</v>
      </c>
      <c r="E12" s="7"/>
      <c r="F12" s="7"/>
      <c r="G12" s="7"/>
      <c r="H12" s="7"/>
      <c r="I12" s="7"/>
      <c r="J12" s="7"/>
      <c r="K12" s="7">
        <v>1500</v>
      </c>
      <c r="L12" s="7"/>
      <c r="M12" s="7"/>
      <c r="N12" s="7"/>
      <c r="O12" s="43">
        <f t="shared" si="1"/>
        <v>1500</v>
      </c>
      <c r="P12" s="8" t="e">
        <f>D12-#REF!</f>
        <v>#REF!</v>
      </c>
      <c r="Q12" s="78"/>
    </row>
    <row r="13" spans="1:17" s="9" customFormat="1" x14ac:dyDescent="0.3">
      <c r="A13" s="28" t="s">
        <v>17</v>
      </c>
      <c r="B13" s="11">
        <v>641</v>
      </c>
      <c r="C13" s="6" t="s">
        <v>15</v>
      </c>
      <c r="D13" s="7">
        <v>40000</v>
      </c>
      <c r="E13" s="7">
        <v>40000</v>
      </c>
      <c r="F13" s="7"/>
      <c r="G13" s="7"/>
      <c r="H13" s="7"/>
      <c r="I13" s="7"/>
      <c r="J13" s="7"/>
      <c r="K13" s="7"/>
      <c r="L13" s="7"/>
      <c r="M13" s="7"/>
      <c r="N13" s="7"/>
      <c r="O13" s="43">
        <f t="shared" si="1"/>
        <v>40000</v>
      </c>
      <c r="P13" s="8" t="e">
        <f>D13-#REF!</f>
        <v>#REF!</v>
      </c>
      <c r="Q13" s="78"/>
    </row>
    <row r="14" spans="1:17" s="9" customFormat="1" hidden="1" x14ac:dyDescent="0.3">
      <c r="A14" s="28" t="s">
        <v>18</v>
      </c>
      <c r="B14" s="11">
        <v>641</v>
      </c>
      <c r="C14" s="6" t="s">
        <v>265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43">
        <f t="shared" si="1"/>
        <v>0</v>
      </c>
      <c r="P14" s="8" t="e">
        <f>D14-#REF!</f>
        <v>#REF!</v>
      </c>
      <c r="Q14" s="78"/>
    </row>
    <row r="15" spans="1:17" s="9" customFormat="1" x14ac:dyDescent="0.3">
      <c r="A15" s="28" t="s">
        <v>18</v>
      </c>
      <c r="B15" s="11">
        <v>642</v>
      </c>
      <c r="C15" s="6" t="s">
        <v>155</v>
      </c>
      <c r="D15" s="7">
        <v>925000</v>
      </c>
      <c r="E15" s="7"/>
      <c r="F15" s="7"/>
      <c r="G15" s="7"/>
      <c r="H15" s="7"/>
      <c r="I15" s="7">
        <v>830000</v>
      </c>
      <c r="J15" s="7"/>
      <c r="K15" s="7"/>
      <c r="L15" s="7"/>
      <c r="M15" s="7"/>
      <c r="N15" s="7">
        <v>95000</v>
      </c>
      <c r="O15" s="43">
        <f t="shared" si="1"/>
        <v>925000</v>
      </c>
      <c r="P15" s="8" t="e">
        <f>D15-#REF!</f>
        <v>#REF!</v>
      </c>
      <c r="Q15" s="78"/>
    </row>
    <row r="16" spans="1:17" s="9" customFormat="1" x14ac:dyDescent="0.3">
      <c r="A16" s="28" t="s">
        <v>20</v>
      </c>
      <c r="B16" s="11">
        <v>642</v>
      </c>
      <c r="C16" s="6" t="s">
        <v>195</v>
      </c>
      <c r="D16" s="7">
        <v>5000</v>
      </c>
      <c r="E16" s="7"/>
      <c r="F16" s="7"/>
      <c r="G16" s="7"/>
      <c r="H16" s="7"/>
      <c r="I16" s="7"/>
      <c r="J16" s="7">
        <v>5000</v>
      </c>
      <c r="K16" s="7"/>
      <c r="L16" s="7"/>
      <c r="M16" s="7"/>
      <c r="N16" s="7"/>
      <c r="O16" s="43">
        <f t="shared" si="1"/>
        <v>5000</v>
      </c>
      <c r="P16" s="8" t="e">
        <f>D16-#REF!</f>
        <v>#REF!</v>
      </c>
      <c r="Q16" s="78"/>
    </row>
    <row r="17" spans="1:17" s="9" customFormat="1" x14ac:dyDescent="0.3">
      <c r="A17" s="28" t="s">
        <v>22</v>
      </c>
      <c r="B17" s="11">
        <v>642</v>
      </c>
      <c r="C17" s="6" t="s">
        <v>19</v>
      </c>
      <c r="D17" s="7">
        <v>255000</v>
      </c>
      <c r="E17" s="7"/>
      <c r="F17" s="7"/>
      <c r="G17" s="7"/>
      <c r="H17" s="7"/>
      <c r="I17" s="7"/>
      <c r="J17" s="7"/>
      <c r="K17" s="7">
        <v>255000</v>
      </c>
      <c r="L17" s="7"/>
      <c r="M17" s="7"/>
      <c r="N17" s="7"/>
      <c r="O17" s="43">
        <f t="shared" si="1"/>
        <v>255000</v>
      </c>
      <c r="P17" s="8" t="e">
        <f>D17-#REF!</f>
        <v>#REF!</v>
      </c>
      <c r="Q17" s="78"/>
    </row>
    <row r="18" spans="1:17" s="9" customFormat="1" x14ac:dyDescent="0.3">
      <c r="A18" s="28" t="s">
        <v>24</v>
      </c>
      <c r="B18" s="11">
        <v>642</v>
      </c>
      <c r="C18" s="6" t="s">
        <v>21</v>
      </c>
      <c r="D18" s="7">
        <v>27000</v>
      </c>
      <c r="E18" s="7"/>
      <c r="F18" s="7"/>
      <c r="G18" s="7"/>
      <c r="H18" s="7"/>
      <c r="I18" s="7">
        <v>27000</v>
      </c>
      <c r="J18" s="7"/>
      <c r="K18" s="7"/>
      <c r="L18" s="7"/>
      <c r="M18" s="7"/>
      <c r="N18" s="7"/>
      <c r="O18" s="43">
        <f t="shared" si="1"/>
        <v>27000</v>
      </c>
      <c r="P18" s="8" t="e">
        <f>D18-#REF!</f>
        <v>#REF!</v>
      </c>
      <c r="Q18" s="78"/>
    </row>
    <row r="19" spans="1:17" s="9" customFormat="1" x14ac:dyDescent="0.3">
      <c r="A19" s="28" t="s">
        <v>26</v>
      </c>
      <c r="B19" s="11">
        <v>642</v>
      </c>
      <c r="C19" s="6" t="s">
        <v>23</v>
      </c>
      <c r="D19" s="7">
        <v>145000</v>
      </c>
      <c r="E19" s="7"/>
      <c r="F19" s="7"/>
      <c r="G19" s="7"/>
      <c r="H19" s="7"/>
      <c r="I19" s="7"/>
      <c r="J19" s="7">
        <v>145000</v>
      </c>
      <c r="K19" s="7"/>
      <c r="L19" s="7"/>
      <c r="M19" s="7"/>
      <c r="N19" s="7"/>
      <c r="O19" s="43">
        <f t="shared" si="1"/>
        <v>145000</v>
      </c>
      <c r="P19" s="8" t="e">
        <f>D19-#REF!</f>
        <v>#REF!</v>
      </c>
      <c r="Q19" s="78"/>
    </row>
    <row r="20" spans="1:17" s="9" customFormat="1" x14ac:dyDescent="0.3">
      <c r="A20" s="28" t="s">
        <v>27</v>
      </c>
      <c r="B20" s="11">
        <v>642</v>
      </c>
      <c r="C20" s="6" t="s">
        <v>25</v>
      </c>
      <c r="D20" s="7">
        <v>165000</v>
      </c>
      <c r="E20" s="7"/>
      <c r="F20" s="7"/>
      <c r="G20" s="7"/>
      <c r="H20" s="7"/>
      <c r="I20" s="7"/>
      <c r="J20" s="7">
        <v>165000</v>
      </c>
      <c r="K20" s="7"/>
      <c r="L20" s="7"/>
      <c r="M20" s="7"/>
      <c r="N20" s="7"/>
      <c r="O20" s="43">
        <f t="shared" si="1"/>
        <v>165000</v>
      </c>
      <c r="P20" s="8" t="e">
        <f>D20-#REF!</f>
        <v>#REF!</v>
      </c>
      <c r="Q20" s="78"/>
    </row>
    <row r="21" spans="1:17" s="9" customFormat="1" x14ac:dyDescent="0.3">
      <c r="A21" s="28" t="s">
        <v>29</v>
      </c>
      <c r="B21" s="11">
        <v>642</v>
      </c>
      <c r="C21" s="6" t="s">
        <v>268</v>
      </c>
      <c r="D21" s="7">
        <v>35000</v>
      </c>
      <c r="E21" s="7"/>
      <c r="F21" s="7"/>
      <c r="G21" s="7"/>
      <c r="H21" s="7"/>
      <c r="I21" s="7"/>
      <c r="J21" s="7"/>
      <c r="K21" s="7">
        <v>35000</v>
      </c>
      <c r="L21" s="7"/>
      <c r="M21" s="7"/>
      <c r="N21" s="7"/>
      <c r="O21" s="43">
        <f t="shared" si="1"/>
        <v>35000</v>
      </c>
      <c r="P21" s="8" t="e">
        <f>D21-#REF!</f>
        <v>#REF!</v>
      </c>
      <c r="Q21" s="78"/>
    </row>
    <row r="22" spans="1:17" s="9" customFormat="1" ht="28.5" customHeight="1" x14ac:dyDescent="0.3">
      <c r="A22" s="28" t="s">
        <v>31</v>
      </c>
      <c r="B22" s="11">
        <v>642</v>
      </c>
      <c r="C22" s="6" t="s">
        <v>28</v>
      </c>
      <c r="D22" s="7">
        <v>250000</v>
      </c>
      <c r="E22" s="7"/>
      <c r="F22" s="7"/>
      <c r="G22" s="7"/>
      <c r="H22" s="7"/>
      <c r="I22" s="7">
        <v>250000</v>
      </c>
      <c r="J22" s="7"/>
      <c r="K22" s="7"/>
      <c r="L22" s="7"/>
      <c r="M22" s="7"/>
      <c r="N22" s="7"/>
      <c r="O22" s="43">
        <f t="shared" si="1"/>
        <v>250000</v>
      </c>
      <c r="P22" s="8" t="e">
        <f>D22-#REF!</f>
        <v>#REF!</v>
      </c>
      <c r="Q22" s="78"/>
    </row>
    <row r="23" spans="1:17" s="9" customFormat="1" ht="28.5" customHeight="1" x14ac:dyDescent="0.3">
      <c r="A23" s="28" t="s">
        <v>33</v>
      </c>
      <c r="B23" s="11">
        <v>651</v>
      </c>
      <c r="C23" s="6" t="s">
        <v>30</v>
      </c>
      <c r="D23" s="7">
        <v>105000</v>
      </c>
      <c r="E23" s="7"/>
      <c r="F23" s="7"/>
      <c r="G23" s="7">
        <v>105000</v>
      </c>
      <c r="H23" s="7"/>
      <c r="I23" s="7"/>
      <c r="J23" s="7"/>
      <c r="K23" s="7"/>
      <c r="L23" s="7"/>
      <c r="M23" s="7"/>
      <c r="N23" s="7"/>
      <c r="O23" s="43">
        <f t="shared" si="1"/>
        <v>105000</v>
      </c>
      <c r="P23" s="8" t="e">
        <f>D23-#REF!</f>
        <v>#REF!</v>
      </c>
      <c r="Q23" s="78"/>
    </row>
    <row r="24" spans="1:17" s="9" customFormat="1" ht="28.5" customHeight="1" x14ac:dyDescent="0.3">
      <c r="A24" s="28" t="s">
        <v>35</v>
      </c>
      <c r="B24" s="11">
        <v>651</v>
      </c>
      <c r="C24" s="6" t="s">
        <v>32</v>
      </c>
      <c r="D24" s="7">
        <v>16000</v>
      </c>
      <c r="E24" s="7"/>
      <c r="F24" s="7"/>
      <c r="G24" s="7">
        <v>16000</v>
      </c>
      <c r="H24" s="7"/>
      <c r="I24" s="7"/>
      <c r="J24" s="7"/>
      <c r="K24" s="7"/>
      <c r="L24" s="7"/>
      <c r="M24" s="7"/>
      <c r="N24" s="7"/>
      <c r="O24" s="43">
        <f t="shared" si="1"/>
        <v>16000</v>
      </c>
      <c r="P24" s="8" t="e">
        <f>D24-#REF!</f>
        <v>#REF!</v>
      </c>
      <c r="Q24" s="78"/>
    </row>
    <row r="25" spans="1:17" s="9" customFormat="1" ht="28.5" customHeight="1" x14ac:dyDescent="0.3">
      <c r="A25" s="28" t="s">
        <v>37</v>
      </c>
      <c r="B25" s="11">
        <v>651</v>
      </c>
      <c r="C25" s="6" t="s">
        <v>34</v>
      </c>
      <c r="D25" s="7">
        <v>16000</v>
      </c>
      <c r="E25" s="7"/>
      <c r="F25" s="7"/>
      <c r="G25" s="7"/>
      <c r="H25" s="7"/>
      <c r="I25" s="7"/>
      <c r="J25" s="7"/>
      <c r="K25" s="7">
        <v>16000</v>
      </c>
      <c r="L25" s="7"/>
      <c r="M25" s="7"/>
      <c r="N25" s="7"/>
      <c r="O25" s="43">
        <f t="shared" si="1"/>
        <v>16000</v>
      </c>
      <c r="P25" s="8" t="e">
        <f>D25-#REF!</f>
        <v>#REF!</v>
      </c>
      <c r="Q25" s="78"/>
    </row>
    <row r="26" spans="1:17" s="9" customFormat="1" ht="28.5" customHeight="1" x14ac:dyDescent="0.3">
      <c r="A26" s="28" t="s">
        <v>39</v>
      </c>
      <c r="B26" s="11">
        <v>652</v>
      </c>
      <c r="C26" s="6" t="s">
        <v>172</v>
      </c>
      <c r="D26" s="7">
        <v>20800</v>
      </c>
      <c r="E26" s="7"/>
      <c r="F26" s="7">
        <v>20800</v>
      </c>
      <c r="G26" s="7"/>
      <c r="H26" s="7"/>
      <c r="I26" s="7"/>
      <c r="J26" s="7"/>
      <c r="K26" s="7"/>
      <c r="L26" s="7"/>
      <c r="M26" s="7"/>
      <c r="N26" s="7"/>
      <c r="O26" s="43">
        <f t="shared" si="1"/>
        <v>20800</v>
      </c>
      <c r="P26" s="8" t="e">
        <f>D26-#REF!</f>
        <v>#REF!</v>
      </c>
      <c r="Q26" s="78"/>
    </row>
    <row r="27" spans="1:17" s="9" customFormat="1" ht="33" customHeight="1" x14ac:dyDescent="0.3">
      <c r="A27" s="28" t="s">
        <v>41</v>
      </c>
      <c r="B27" s="11">
        <v>652</v>
      </c>
      <c r="C27" s="6" t="s">
        <v>36</v>
      </c>
      <c r="D27" s="7">
        <v>20000</v>
      </c>
      <c r="E27" s="7">
        <v>20000</v>
      </c>
      <c r="F27" s="7"/>
      <c r="G27" s="7"/>
      <c r="H27" s="7"/>
      <c r="I27" s="7"/>
      <c r="J27" s="7"/>
      <c r="K27" s="7"/>
      <c r="L27" s="7"/>
      <c r="M27" s="7"/>
      <c r="N27" s="7"/>
      <c r="O27" s="43">
        <f t="shared" si="1"/>
        <v>20000</v>
      </c>
      <c r="P27" s="8" t="e">
        <f>D27-#REF!</f>
        <v>#REF!</v>
      </c>
      <c r="Q27" s="78"/>
    </row>
    <row r="28" spans="1:17" s="9" customFormat="1" ht="21.75" customHeight="1" x14ac:dyDescent="0.3">
      <c r="A28" s="28" t="s">
        <v>44</v>
      </c>
      <c r="B28" s="11">
        <v>661</v>
      </c>
      <c r="C28" s="6" t="s">
        <v>154</v>
      </c>
      <c r="D28" s="7">
        <v>70000</v>
      </c>
      <c r="E28" s="7"/>
      <c r="F28" s="7"/>
      <c r="G28" s="7"/>
      <c r="H28" s="7"/>
      <c r="I28" s="7"/>
      <c r="J28" s="7"/>
      <c r="K28" s="7"/>
      <c r="L28" s="7"/>
      <c r="M28" s="7"/>
      <c r="N28" s="7">
        <v>70000</v>
      </c>
      <c r="O28" s="43">
        <f t="shared" si="1"/>
        <v>70000</v>
      </c>
      <c r="P28" s="8" t="e">
        <f>D28-#REF!</f>
        <v>#REF!</v>
      </c>
      <c r="Q28" s="78"/>
    </row>
    <row r="29" spans="1:17" s="9" customFormat="1" ht="33" customHeight="1" x14ac:dyDescent="0.3">
      <c r="A29" s="28" t="s">
        <v>47</v>
      </c>
      <c r="B29" s="11">
        <v>661</v>
      </c>
      <c r="C29" s="6" t="s">
        <v>133</v>
      </c>
      <c r="D29" s="7">
        <v>250000</v>
      </c>
      <c r="E29" s="7"/>
      <c r="F29" s="7">
        <v>250000</v>
      </c>
      <c r="G29" s="7"/>
      <c r="H29" s="7"/>
      <c r="I29" s="7"/>
      <c r="J29" s="7"/>
      <c r="K29" s="7"/>
      <c r="L29" s="7"/>
      <c r="M29" s="7"/>
      <c r="N29" s="7"/>
      <c r="O29" s="43">
        <f t="shared" si="1"/>
        <v>250000</v>
      </c>
      <c r="P29" s="8" t="e">
        <f>D29-#REF!</f>
        <v>#REF!</v>
      </c>
      <c r="Q29" s="78"/>
    </row>
    <row r="30" spans="1:17" s="9" customFormat="1" x14ac:dyDescent="0.3">
      <c r="A30" s="28" t="s">
        <v>50</v>
      </c>
      <c r="B30" s="11">
        <v>681</v>
      </c>
      <c r="C30" s="6" t="s">
        <v>38</v>
      </c>
      <c r="D30" s="7">
        <v>1500</v>
      </c>
      <c r="E30" s="7"/>
      <c r="F30" s="7">
        <v>1500</v>
      </c>
      <c r="G30" s="7"/>
      <c r="H30" s="7"/>
      <c r="I30" s="7"/>
      <c r="J30" s="7"/>
      <c r="K30" s="7"/>
      <c r="L30" s="7"/>
      <c r="M30" s="7"/>
      <c r="N30" s="7"/>
      <c r="O30" s="43">
        <f t="shared" si="1"/>
        <v>1500</v>
      </c>
      <c r="P30" s="8" t="e">
        <f>D30-#REF!</f>
        <v>#REF!</v>
      </c>
      <c r="Q30" s="78"/>
    </row>
    <row r="31" spans="1:17" s="9" customFormat="1" x14ac:dyDescent="0.3">
      <c r="A31" s="28" t="s">
        <v>52</v>
      </c>
      <c r="B31" s="11">
        <v>681</v>
      </c>
      <c r="C31" s="6" t="s">
        <v>40</v>
      </c>
      <c r="D31" s="7">
        <v>75000</v>
      </c>
      <c r="E31" s="7"/>
      <c r="F31" s="7"/>
      <c r="G31" s="7"/>
      <c r="H31" s="7"/>
      <c r="I31" s="7">
        <v>75000</v>
      </c>
      <c r="J31" s="7"/>
      <c r="K31" s="7"/>
      <c r="L31" s="7"/>
      <c r="M31" s="7"/>
      <c r="N31" s="7"/>
      <c r="O31" s="43">
        <f t="shared" si="1"/>
        <v>75000</v>
      </c>
      <c r="P31" s="8" t="e">
        <f>D31-#REF!</f>
        <v>#REF!</v>
      </c>
      <c r="Q31" s="78"/>
    </row>
    <row r="32" spans="1:17" x14ac:dyDescent="0.3">
      <c r="A32" s="28" t="s">
        <v>55</v>
      </c>
      <c r="B32" s="11">
        <v>683</v>
      </c>
      <c r="C32" s="6" t="s">
        <v>42</v>
      </c>
      <c r="D32" s="47">
        <v>250000</v>
      </c>
      <c r="E32" s="47"/>
      <c r="F32" s="47">
        <v>250000</v>
      </c>
      <c r="G32" s="47"/>
      <c r="H32" s="47"/>
      <c r="I32" s="47"/>
      <c r="J32" s="47"/>
      <c r="K32" s="47"/>
      <c r="L32" s="47"/>
      <c r="M32" s="47"/>
      <c r="N32" s="47"/>
      <c r="O32" s="43">
        <f t="shared" si="1"/>
        <v>250000</v>
      </c>
      <c r="P32" s="73" t="e">
        <f>D32-#REF!</f>
        <v>#REF!</v>
      </c>
      <c r="Q32" s="79"/>
    </row>
    <row r="33" spans="1:17" s="69" customFormat="1" x14ac:dyDescent="0.3">
      <c r="A33" s="119" t="s">
        <v>43</v>
      </c>
      <c r="B33" s="120"/>
      <c r="C33" s="121"/>
      <c r="D33" s="60">
        <f>D34</f>
        <v>9150000</v>
      </c>
      <c r="E33" s="60">
        <f t="shared" ref="E33:N33" si="3">E34</f>
        <v>0</v>
      </c>
      <c r="F33" s="60">
        <f t="shared" si="3"/>
        <v>0</v>
      </c>
      <c r="G33" s="60">
        <f t="shared" si="3"/>
        <v>0</v>
      </c>
      <c r="H33" s="60">
        <f t="shared" si="3"/>
        <v>1000000</v>
      </c>
      <c r="I33" s="60">
        <f t="shared" si="3"/>
        <v>8150000</v>
      </c>
      <c r="J33" s="60">
        <f t="shared" si="3"/>
        <v>0</v>
      </c>
      <c r="K33" s="60">
        <f t="shared" si="3"/>
        <v>0</v>
      </c>
      <c r="L33" s="60">
        <f t="shared" si="3"/>
        <v>0</v>
      </c>
      <c r="M33" s="60">
        <f t="shared" si="3"/>
        <v>0</v>
      </c>
      <c r="N33" s="60">
        <f t="shared" si="3"/>
        <v>0</v>
      </c>
      <c r="O33" s="13">
        <f t="shared" si="1"/>
        <v>9150000</v>
      </c>
      <c r="P33" s="74" t="e">
        <f>D33-#REF!</f>
        <v>#REF!</v>
      </c>
      <c r="Q33" s="80"/>
    </row>
    <row r="34" spans="1:17" x14ac:dyDescent="0.3">
      <c r="A34" s="28" t="s">
        <v>58</v>
      </c>
      <c r="B34" s="11">
        <v>653</v>
      </c>
      <c r="C34" s="6" t="s">
        <v>45</v>
      </c>
      <c r="D34" s="47">
        <v>9150000</v>
      </c>
      <c r="E34" s="47"/>
      <c r="F34" s="47"/>
      <c r="G34" s="47"/>
      <c r="H34" s="47">
        <v>1000000</v>
      </c>
      <c r="I34" s="47">
        <v>8150000</v>
      </c>
      <c r="J34" s="47"/>
      <c r="K34" s="47"/>
      <c r="L34" s="47"/>
      <c r="M34" s="47"/>
      <c r="N34" s="47"/>
      <c r="O34" s="43">
        <f t="shared" si="1"/>
        <v>9150000</v>
      </c>
      <c r="P34" s="73" t="e">
        <f>D34-#REF!</f>
        <v>#REF!</v>
      </c>
      <c r="Q34" s="79"/>
    </row>
    <row r="35" spans="1:17" s="9" customFormat="1" x14ac:dyDescent="0.3">
      <c r="A35" s="119" t="s">
        <v>46</v>
      </c>
      <c r="B35" s="120"/>
      <c r="C35" s="121"/>
      <c r="D35" s="60">
        <f>D36</f>
        <v>1100000</v>
      </c>
      <c r="E35" s="60">
        <f t="shared" ref="E35:N35" si="4">E36</f>
        <v>0</v>
      </c>
      <c r="F35" s="60">
        <f t="shared" si="4"/>
        <v>0</v>
      </c>
      <c r="G35" s="60">
        <f t="shared" si="4"/>
        <v>0</v>
      </c>
      <c r="H35" s="60">
        <f t="shared" si="4"/>
        <v>1100000</v>
      </c>
      <c r="I35" s="60">
        <f t="shared" si="4"/>
        <v>0</v>
      </c>
      <c r="J35" s="60">
        <f t="shared" si="4"/>
        <v>0</v>
      </c>
      <c r="K35" s="60">
        <f t="shared" si="4"/>
        <v>0</v>
      </c>
      <c r="L35" s="60">
        <f t="shared" si="4"/>
        <v>0</v>
      </c>
      <c r="M35" s="60">
        <f t="shared" si="4"/>
        <v>0</v>
      </c>
      <c r="N35" s="60">
        <f t="shared" si="4"/>
        <v>0</v>
      </c>
      <c r="O35" s="13">
        <f t="shared" si="1"/>
        <v>1100000</v>
      </c>
      <c r="P35" s="73" t="e">
        <f>D35-#REF!</f>
        <v>#REF!</v>
      </c>
      <c r="Q35" s="81"/>
    </row>
    <row r="36" spans="1:17" x14ac:dyDescent="0.3">
      <c r="A36" s="28" t="s">
        <v>61</v>
      </c>
      <c r="B36" s="11">
        <v>653</v>
      </c>
      <c r="C36" s="6" t="s">
        <v>48</v>
      </c>
      <c r="D36" s="47">
        <v>1100000</v>
      </c>
      <c r="E36" s="47"/>
      <c r="F36" s="47"/>
      <c r="G36" s="47"/>
      <c r="H36" s="47">
        <v>1100000</v>
      </c>
      <c r="I36" s="47"/>
      <c r="J36" s="47"/>
      <c r="K36" s="47"/>
      <c r="L36" s="47"/>
      <c r="M36" s="47"/>
      <c r="N36" s="47"/>
      <c r="O36" s="43">
        <f t="shared" si="1"/>
        <v>1100000</v>
      </c>
      <c r="P36" s="73" t="e">
        <f>D36-#REF!</f>
        <v>#REF!</v>
      </c>
      <c r="Q36" s="79"/>
    </row>
    <row r="37" spans="1:17" s="9" customFormat="1" x14ac:dyDescent="0.3">
      <c r="A37" s="119" t="s">
        <v>49</v>
      </c>
      <c r="B37" s="120"/>
      <c r="C37" s="121"/>
      <c r="D37" s="58">
        <f>D38</f>
        <v>110000</v>
      </c>
      <c r="E37" s="58">
        <f t="shared" ref="E37:N37" si="5">E38</f>
        <v>0</v>
      </c>
      <c r="F37" s="58">
        <f t="shared" si="5"/>
        <v>0</v>
      </c>
      <c r="G37" s="58">
        <f t="shared" si="5"/>
        <v>0</v>
      </c>
      <c r="H37" s="58">
        <f t="shared" si="5"/>
        <v>110000</v>
      </c>
      <c r="I37" s="58">
        <f t="shared" si="5"/>
        <v>0</v>
      </c>
      <c r="J37" s="58">
        <f t="shared" si="5"/>
        <v>0</v>
      </c>
      <c r="K37" s="58">
        <f t="shared" si="5"/>
        <v>0</v>
      </c>
      <c r="L37" s="58">
        <f t="shared" si="5"/>
        <v>0</v>
      </c>
      <c r="M37" s="58">
        <f t="shared" si="5"/>
        <v>0</v>
      </c>
      <c r="N37" s="58">
        <f t="shared" si="5"/>
        <v>0</v>
      </c>
      <c r="O37" s="13">
        <f t="shared" si="1"/>
        <v>110000</v>
      </c>
      <c r="P37" s="73" t="e">
        <f>D37-#REF!</f>
        <v>#REF!</v>
      </c>
      <c r="Q37" s="81"/>
    </row>
    <row r="38" spans="1:17" x14ac:dyDescent="0.3">
      <c r="A38" s="28" t="s">
        <v>63</v>
      </c>
      <c r="B38" s="11">
        <v>642</v>
      </c>
      <c r="C38" s="6" t="s">
        <v>51</v>
      </c>
      <c r="D38" s="47">
        <v>110000</v>
      </c>
      <c r="E38" s="47"/>
      <c r="F38" s="47"/>
      <c r="G38" s="47"/>
      <c r="H38" s="47">
        <v>110000</v>
      </c>
      <c r="I38" s="47"/>
      <c r="J38" s="47"/>
      <c r="K38" s="47"/>
      <c r="L38" s="47"/>
      <c r="M38" s="47"/>
      <c r="N38" s="47"/>
      <c r="O38" s="43">
        <f t="shared" si="1"/>
        <v>110000</v>
      </c>
      <c r="P38" s="73" t="e">
        <f>D38-#REF!</f>
        <v>#REF!</v>
      </c>
      <c r="Q38" s="79"/>
    </row>
    <row r="39" spans="1:17" s="9" customFormat="1" x14ac:dyDescent="0.3">
      <c r="A39" s="119" t="s">
        <v>258</v>
      </c>
      <c r="B39" s="120"/>
      <c r="C39" s="121"/>
      <c r="D39" s="58">
        <f>D40</f>
        <v>110000</v>
      </c>
      <c r="E39" s="58">
        <f t="shared" ref="E39:N39" si="6">E40</f>
        <v>0</v>
      </c>
      <c r="F39" s="58">
        <f t="shared" si="6"/>
        <v>0</v>
      </c>
      <c r="G39" s="58">
        <f t="shared" si="6"/>
        <v>0</v>
      </c>
      <c r="H39" s="58">
        <f t="shared" si="6"/>
        <v>110000</v>
      </c>
      <c r="I39" s="58">
        <f t="shared" si="6"/>
        <v>0</v>
      </c>
      <c r="J39" s="58">
        <f t="shared" si="6"/>
        <v>0</v>
      </c>
      <c r="K39" s="58">
        <f t="shared" si="6"/>
        <v>0</v>
      </c>
      <c r="L39" s="58">
        <f t="shared" si="6"/>
        <v>0</v>
      </c>
      <c r="M39" s="58">
        <f t="shared" si="6"/>
        <v>0</v>
      </c>
      <c r="N39" s="58">
        <f t="shared" si="6"/>
        <v>0</v>
      </c>
      <c r="O39" s="13">
        <f t="shared" si="1"/>
        <v>110000</v>
      </c>
      <c r="P39" s="73" t="e">
        <f>D39-#REF!</f>
        <v>#REF!</v>
      </c>
      <c r="Q39" s="81"/>
    </row>
    <row r="40" spans="1:17" x14ac:dyDescent="0.3">
      <c r="A40" s="28" t="s">
        <v>65</v>
      </c>
      <c r="B40" s="11">
        <v>652</v>
      </c>
      <c r="C40" s="6" t="s">
        <v>53</v>
      </c>
      <c r="D40" s="47">
        <v>110000</v>
      </c>
      <c r="E40" s="47"/>
      <c r="F40" s="47"/>
      <c r="G40" s="47"/>
      <c r="H40" s="47">
        <v>110000</v>
      </c>
      <c r="I40" s="47"/>
      <c r="J40" s="47"/>
      <c r="K40" s="47"/>
      <c r="L40" s="47"/>
      <c r="M40" s="47"/>
      <c r="N40" s="47"/>
      <c r="O40" s="43">
        <f t="shared" si="1"/>
        <v>110000</v>
      </c>
      <c r="P40" s="73" t="e">
        <f>D40-#REF!</f>
        <v>#REF!</v>
      </c>
      <c r="Q40" s="79"/>
    </row>
    <row r="41" spans="1:17" s="9" customFormat="1" x14ac:dyDescent="0.3">
      <c r="A41" s="119" t="s">
        <v>54</v>
      </c>
      <c r="B41" s="120"/>
      <c r="C41" s="121"/>
      <c r="D41" s="58">
        <f>D42</f>
        <v>15000</v>
      </c>
      <c r="E41" s="58">
        <f t="shared" ref="E41:N41" si="7">E42</f>
        <v>0</v>
      </c>
      <c r="F41" s="58">
        <f t="shared" si="7"/>
        <v>0</v>
      </c>
      <c r="G41" s="58">
        <f t="shared" si="7"/>
        <v>0</v>
      </c>
      <c r="H41" s="58">
        <f t="shared" si="7"/>
        <v>15000</v>
      </c>
      <c r="I41" s="58">
        <f t="shared" si="7"/>
        <v>0</v>
      </c>
      <c r="J41" s="58">
        <f t="shared" si="7"/>
        <v>0</v>
      </c>
      <c r="K41" s="58">
        <f t="shared" si="7"/>
        <v>0</v>
      </c>
      <c r="L41" s="58">
        <f t="shared" si="7"/>
        <v>0</v>
      </c>
      <c r="M41" s="58">
        <f t="shared" si="7"/>
        <v>0</v>
      </c>
      <c r="N41" s="58">
        <f t="shared" si="7"/>
        <v>0</v>
      </c>
      <c r="O41" s="13">
        <f t="shared" si="1"/>
        <v>15000</v>
      </c>
      <c r="P41" s="73" t="e">
        <f>D41-#REF!</f>
        <v>#REF!</v>
      </c>
      <c r="Q41" s="81"/>
    </row>
    <row r="42" spans="1:17" x14ac:dyDescent="0.3">
      <c r="A42" s="28" t="s">
        <v>140</v>
      </c>
      <c r="B42" s="11">
        <v>642</v>
      </c>
      <c r="C42" s="6" t="s">
        <v>56</v>
      </c>
      <c r="D42" s="47">
        <v>15000</v>
      </c>
      <c r="E42" s="47"/>
      <c r="F42" s="47"/>
      <c r="G42" s="47"/>
      <c r="H42" s="47">
        <v>15000</v>
      </c>
      <c r="I42" s="47"/>
      <c r="J42" s="47"/>
      <c r="K42" s="47"/>
      <c r="L42" s="47"/>
      <c r="M42" s="47"/>
      <c r="N42" s="47"/>
      <c r="O42" s="43">
        <f t="shared" si="1"/>
        <v>15000</v>
      </c>
      <c r="P42" s="73" t="e">
        <f>D42-#REF!</f>
        <v>#REF!</v>
      </c>
      <c r="Q42" s="79"/>
    </row>
    <row r="43" spans="1:17" s="9" customFormat="1" x14ac:dyDescent="0.3">
      <c r="A43" s="119" t="s">
        <v>57</v>
      </c>
      <c r="B43" s="120"/>
      <c r="C43" s="121"/>
      <c r="D43" s="58">
        <f>D44</f>
        <v>45000</v>
      </c>
      <c r="E43" s="58">
        <f t="shared" ref="E43:N43" si="8">E44</f>
        <v>0</v>
      </c>
      <c r="F43" s="58">
        <f t="shared" si="8"/>
        <v>0</v>
      </c>
      <c r="G43" s="58">
        <f t="shared" si="8"/>
        <v>0</v>
      </c>
      <c r="H43" s="58">
        <f t="shared" si="8"/>
        <v>45000</v>
      </c>
      <c r="I43" s="58">
        <f t="shared" si="8"/>
        <v>0</v>
      </c>
      <c r="J43" s="58">
        <f t="shared" si="8"/>
        <v>0</v>
      </c>
      <c r="K43" s="58">
        <f t="shared" si="8"/>
        <v>0</v>
      </c>
      <c r="L43" s="58">
        <f t="shared" si="8"/>
        <v>0</v>
      </c>
      <c r="M43" s="58">
        <f t="shared" si="8"/>
        <v>0</v>
      </c>
      <c r="N43" s="58">
        <f t="shared" si="8"/>
        <v>0</v>
      </c>
      <c r="O43" s="13">
        <f t="shared" si="1"/>
        <v>45000</v>
      </c>
      <c r="P43" s="73" t="e">
        <f>D43-#REF!</f>
        <v>#REF!</v>
      </c>
      <c r="Q43" s="81"/>
    </row>
    <row r="44" spans="1:17" x14ac:dyDescent="0.3">
      <c r="A44" s="28" t="s">
        <v>72</v>
      </c>
      <c r="B44" s="11">
        <v>642</v>
      </c>
      <c r="C44" s="6" t="s">
        <v>59</v>
      </c>
      <c r="D44" s="47">
        <v>45000</v>
      </c>
      <c r="E44" s="47"/>
      <c r="F44" s="47"/>
      <c r="G44" s="47"/>
      <c r="H44" s="47">
        <v>45000</v>
      </c>
      <c r="I44" s="47"/>
      <c r="J44" s="47"/>
      <c r="K44" s="47"/>
      <c r="L44" s="47"/>
      <c r="M44" s="47"/>
      <c r="N44" s="47"/>
      <c r="O44" s="43">
        <f t="shared" si="1"/>
        <v>45000</v>
      </c>
      <c r="P44" s="73" t="e">
        <f>D44-#REF!</f>
        <v>#REF!</v>
      </c>
      <c r="Q44" s="79"/>
    </row>
    <row r="45" spans="1:17" s="9" customFormat="1" x14ac:dyDescent="0.3">
      <c r="A45" s="119" t="s">
        <v>60</v>
      </c>
      <c r="B45" s="120"/>
      <c r="C45" s="121"/>
      <c r="D45" s="58">
        <f>SUM(D46:D48)</f>
        <v>27000</v>
      </c>
      <c r="E45" s="58">
        <f t="shared" ref="E45:N45" si="9">SUM(E46:E48)</f>
        <v>0</v>
      </c>
      <c r="F45" s="58">
        <f t="shared" si="9"/>
        <v>0</v>
      </c>
      <c r="G45" s="58">
        <f t="shared" si="9"/>
        <v>0</v>
      </c>
      <c r="H45" s="58">
        <f t="shared" si="9"/>
        <v>17000</v>
      </c>
      <c r="I45" s="58">
        <f t="shared" si="9"/>
        <v>0</v>
      </c>
      <c r="J45" s="58">
        <f t="shared" si="9"/>
        <v>0</v>
      </c>
      <c r="K45" s="58">
        <f t="shared" si="9"/>
        <v>10000</v>
      </c>
      <c r="L45" s="58">
        <f t="shared" si="9"/>
        <v>0</v>
      </c>
      <c r="M45" s="58">
        <f t="shared" si="9"/>
        <v>0</v>
      </c>
      <c r="N45" s="58">
        <f t="shared" si="9"/>
        <v>0</v>
      </c>
      <c r="O45" s="13">
        <f t="shared" si="1"/>
        <v>27000</v>
      </c>
      <c r="P45" s="73" t="e">
        <f>D45-#REF!</f>
        <v>#REF!</v>
      </c>
      <c r="Q45" s="81"/>
    </row>
    <row r="46" spans="1:17" s="9" customFormat="1" x14ac:dyDescent="0.3">
      <c r="A46" s="28" t="s">
        <v>73</v>
      </c>
      <c r="B46" s="11">
        <v>642</v>
      </c>
      <c r="C46" s="6" t="s">
        <v>62</v>
      </c>
      <c r="D46" s="50">
        <v>10000</v>
      </c>
      <c r="E46" s="50"/>
      <c r="F46" s="50"/>
      <c r="G46" s="50"/>
      <c r="H46" s="50"/>
      <c r="I46" s="50"/>
      <c r="J46" s="50"/>
      <c r="K46" s="50">
        <v>10000</v>
      </c>
      <c r="L46" s="50"/>
      <c r="M46" s="50"/>
      <c r="N46" s="50"/>
      <c r="O46" s="43">
        <f t="shared" si="1"/>
        <v>10000</v>
      </c>
      <c r="P46" s="73" t="e">
        <f>D46-#REF!</f>
        <v>#REF!</v>
      </c>
      <c r="Q46" s="81"/>
    </row>
    <row r="47" spans="1:17" s="9" customFormat="1" hidden="1" x14ac:dyDescent="0.3">
      <c r="A47" s="28" t="s">
        <v>63</v>
      </c>
      <c r="B47" s="11">
        <v>652</v>
      </c>
      <c r="C47" s="6" t="s">
        <v>64</v>
      </c>
      <c r="D47" s="50">
        <v>0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43">
        <f t="shared" si="1"/>
        <v>0</v>
      </c>
      <c r="P47" s="73" t="e">
        <f>D47-#REF!</f>
        <v>#REF!</v>
      </c>
      <c r="Q47" s="81"/>
    </row>
    <row r="48" spans="1:17" x14ac:dyDescent="0.3">
      <c r="A48" s="28" t="s">
        <v>67</v>
      </c>
      <c r="B48" s="11">
        <v>652</v>
      </c>
      <c r="C48" s="6" t="s">
        <v>178</v>
      </c>
      <c r="D48" s="47">
        <v>17000</v>
      </c>
      <c r="E48" s="47"/>
      <c r="F48" s="47"/>
      <c r="G48" s="47"/>
      <c r="H48" s="47">
        <v>17000</v>
      </c>
      <c r="I48" s="47"/>
      <c r="J48" s="47"/>
      <c r="K48" s="47"/>
      <c r="L48" s="47"/>
      <c r="M48" s="47"/>
      <c r="N48" s="47"/>
      <c r="O48" s="43">
        <f t="shared" si="1"/>
        <v>17000</v>
      </c>
      <c r="P48" s="73" t="e">
        <f>D48-#REF!</f>
        <v>#REF!</v>
      </c>
      <c r="Q48" s="79"/>
    </row>
    <row r="49" spans="1:17" s="9" customFormat="1" ht="14.4" hidden="1" customHeight="1" x14ac:dyDescent="0.3">
      <c r="A49" s="119" t="s">
        <v>66</v>
      </c>
      <c r="B49" s="120"/>
      <c r="C49" s="121"/>
      <c r="D49" s="58">
        <f>SUM(D50:D52)</f>
        <v>0</v>
      </c>
      <c r="E49" s="58">
        <f t="shared" ref="E49:N49" si="10">SUM(E50:E52)</f>
        <v>0</v>
      </c>
      <c r="F49" s="58">
        <f t="shared" si="10"/>
        <v>0</v>
      </c>
      <c r="G49" s="58">
        <f t="shared" si="10"/>
        <v>0</v>
      </c>
      <c r="H49" s="58">
        <f t="shared" si="10"/>
        <v>0</v>
      </c>
      <c r="I49" s="58">
        <f t="shared" si="10"/>
        <v>0</v>
      </c>
      <c r="J49" s="58">
        <f t="shared" si="10"/>
        <v>0</v>
      </c>
      <c r="K49" s="58">
        <f t="shared" si="10"/>
        <v>0</v>
      </c>
      <c r="L49" s="58">
        <f t="shared" si="10"/>
        <v>0</v>
      </c>
      <c r="M49" s="58">
        <f t="shared" si="10"/>
        <v>0</v>
      </c>
      <c r="N49" s="58">
        <f t="shared" si="10"/>
        <v>0</v>
      </c>
      <c r="O49" s="13">
        <f t="shared" si="1"/>
        <v>0</v>
      </c>
      <c r="P49" s="73" t="e">
        <f>D49-#REF!</f>
        <v>#REF!</v>
      </c>
      <c r="Q49" s="81"/>
    </row>
    <row r="50" spans="1:17" s="9" customFormat="1" ht="14.4" hidden="1" customHeight="1" x14ac:dyDescent="0.3">
      <c r="A50" s="28"/>
      <c r="B50" s="11">
        <v>633</v>
      </c>
      <c r="C50" s="6" t="s">
        <v>68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43">
        <f t="shared" si="1"/>
        <v>0</v>
      </c>
      <c r="P50" s="73" t="e">
        <f>D50-#REF!</f>
        <v>#REF!</v>
      </c>
      <c r="Q50" s="81"/>
    </row>
    <row r="51" spans="1:17" s="9" customFormat="1" ht="14.4" hidden="1" customHeight="1" x14ac:dyDescent="0.3">
      <c r="A51" s="28" t="s">
        <v>73</v>
      </c>
      <c r="B51" s="11">
        <v>633</v>
      </c>
      <c r="C51" s="6" t="s">
        <v>199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43">
        <f t="shared" si="1"/>
        <v>0</v>
      </c>
      <c r="P51" s="73" t="e">
        <f>D51-#REF!</f>
        <v>#REF!</v>
      </c>
      <c r="Q51" s="81"/>
    </row>
    <row r="52" spans="1:17" s="9" customFormat="1" ht="14.4" hidden="1" customHeight="1" x14ac:dyDescent="0.3">
      <c r="A52" s="28" t="s">
        <v>200</v>
      </c>
      <c r="B52" s="11">
        <v>633</v>
      </c>
      <c r="C52" s="6" t="s">
        <v>179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43">
        <f t="shared" si="1"/>
        <v>0</v>
      </c>
      <c r="P52" s="73" t="e">
        <f>D52-#REF!</f>
        <v>#REF!</v>
      </c>
      <c r="Q52" s="81"/>
    </row>
    <row r="53" spans="1:17" ht="14.4" customHeight="1" x14ac:dyDescent="0.3">
      <c r="A53" s="119" t="s">
        <v>71</v>
      </c>
      <c r="B53" s="120"/>
      <c r="C53" s="121"/>
      <c r="D53" s="13">
        <f t="shared" ref="D53:N53" si="11">SUM(D54:D71)</f>
        <v>1077000</v>
      </c>
      <c r="E53" s="13">
        <f t="shared" si="11"/>
        <v>0</v>
      </c>
      <c r="F53" s="13">
        <f t="shared" si="11"/>
        <v>0</v>
      </c>
      <c r="G53" s="13">
        <f t="shared" si="11"/>
        <v>0</v>
      </c>
      <c r="H53" s="13">
        <f t="shared" si="11"/>
        <v>0</v>
      </c>
      <c r="I53" s="13">
        <f t="shared" si="11"/>
        <v>0</v>
      </c>
      <c r="J53" s="13">
        <f t="shared" si="11"/>
        <v>0</v>
      </c>
      <c r="K53" s="13">
        <f t="shared" si="11"/>
        <v>0</v>
      </c>
      <c r="L53" s="13">
        <f t="shared" si="11"/>
        <v>1077000</v>
      </c>
      <c r="M53" s="13">
        <f t="shared" si="11"/>
        <v>0</v>
      </c>
      <c r="N53" s="13">
        <f t="shared" si="11"/>
        <v>0</v>
      </c>
      <c r="O53" s="13">
        <f t="shared" si="1"/>
        <v>1077000</v>
      </c>
      <c r="P53" s="73" t="e">
        <f>D53-#REF!</f>
        <v>#REF!</v>
      </c>
      <c r="Q53" s="79"/>
    </row>
    <row r="54" spans="1:17" s="9" customFormat="1" ht="14.4" hidden="1" customHeight="1" x14ac:dyDescent="0.3">
      <c r="A54" s="28" t="s">
        <v>140</v>
      </c>
      <c r="B54" s="11">
        <v>633</v>
      </c>
      <c r="C54" s="6" t="s">
        <v>266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43">
        <f t="shared" si="1"/>
        <v>0</v>
      </c>
      <c r="P54" s="73" t="e">
        <f>D54-#REF!</f>
        <v>#REF!</v>
      </c>
      <c r="Q54" s="81"/>
    </row>
    <row r="55" spans="1:17" s="9" customFormat="1" ht="14.4" customHeight="1" x14ac:dyDescent="0.3">
      <c r="A55" s="28" t="s">
        <v>69</v>
      </c>
      <c r="B55" s="11">
        <v>633</v>
      </c>
      <c r="C55" s="6" t="s">
        <v>201</v>
      </c>
      <c r="D55" s="50">
        <v>77000</v>
      </c>
      <c r="E55" s="50"/>
      <c r="F55" s="50"/>
      <c r="G55" s="50"/>
      <c r="H55" s="50"/>
      <c r="I55" s="50"/>
      <c r="J55" s="50"/>
      <c r="K55" s="50"/>
      <c r="L55" s="50">
        <v>77000</v>
      </c>
      <c r="M55" s="50"/>
      <c r="N55" s="50"/>
      <c r="O55" s="43">
        <f t="shared" si="1"/>
        <v>77000</v>
      </c>
      <c r="P55" s="73" t="e">
        <f>D55-#REF!</f>
        <v>#REF!</v>
      </c>
      <c r="Q55" s="81"/>
    </row>
    <row r="56" spans="1:17" s="9" customFormat="1" ht="14.4" customHeight="1" x14ac:dyDescent="0.3">
      <c r="A56" s="28" t="s">
        <v>70</v>
      </c>
      <c r="B56" s="11">
        <v>633</v>
      </c>
      <c r="C56" s="6" t="s">
        <v>202</v>
      </c>
      <c r="D56" s="50">
        <v>50000</v>
      </c>
      <c r="E56" s="50"/>
      <c r="F56" s="50"/>
      <c r="G56" s="50"/>
      <c r="H56" s="50"/>
      <c r="I56" s="50"/>
      <c r="J56" s="50"/>
      <c r="K56" s="50"/>
      <c r="L56" s="50">
        <v>50000</v>
      </c>
      <c r="M56" s="50"/>
      <c r="N56" s="50"/>
      <c r="O56" s="43">
        <f t="shared" si="1"/>
        <v>50000</v>
      </c>
      <c r="P56" s="73" t="e">
        <f>D56-#REF!</f>
        <v>#REF!</v>
      </c>
      <c r="Q56" s="81"/>
    </row>
    <row r="57" spans="1:17" s="9" customFormat="1" ht="14.4" hidden="1" customHeight="1" x14ac:dyDescent="0.3">
      <c r="A57" s="28" t="s">
        <v>203</v>
      </c>
      <c r="B57" s="11">
        <v>633</v>
      </c>
      <c r="C57" s="37" t="s">
        <v>182</v>
      </c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43">
        <f t="shared" si="1"/>
        <v>0</v>
      </c>
      <c r="P57" s="73" t="e">
        <f>D57-#REF!</f>
        <v>#REF!</v>
      </c>
      <c r="Q57" s="81"/>
    </row>
    <row r="58" spans="1:17" s="9" customFormat="1" ht="28.95" customHeight="1" x14ac:dyDescent="0.3">
      <c r="A58" s="28" t="s">
        <v>273</v>
      </c>
      <c r="B58" s="11">
        <v>633</v>
      </c>
      <c r="C58" s="6" t="s">
        <v>171</v>
      </c>
      <c r="D58" s="50">
        <v>820000</v>
      </c>
      <c r="E58" s="50"/>
      <c r="F58" s="50"/>
      <c r="G58" s="50"/>
      <c r="H58" s="50"/>
      <c r="I58" s="50"/>
      <c r="J58" s="50"/>
      <c r="K58" s="50"/>
      <c r="L58" s="50">
        <v>820000</v>
      </c>
      <c r="M58" s="50"/>
      <c r="N58" s="50"/>
      <c r="O58" s="43">
        <f t="shared" si="1"/>
        <v>820000</v>
      </c>
      <c r="P58" s="73" t="e">
        <f>D58-#REF!</f>
        <v>#REF!</v>
      </c>
      <c r="Q58" s="81"/>
    </row>
    <row r="59" spans="1:17" s="9" customFormat="1" x14ac:dyDescent="0.3">
      <c r="A59" s="28" t="s">
        <v>76</v>
      </c>
      <c r="B59" s="11">
        <v>633</v>
      </c>
      <c r="C59" s="6" t="s">
        <v>259</v>
      </c>
      <c r="D59" s="50">
        <v>60000</v>
      </c>
      <c r="E59" s="50"/>
      <c r="F59" s="50"/>
      <c r="G59" s="50"/>
      <c r="H59" s="50"/>
      <c r="I59" s="50"/>
      <c r="J59" s="50"/>
      <c r="K59" s="50"/>
      <c r="L59" s="50">
        <v>60000</v>
      </c>
      <c r="M59" s="50"/>
      <c r="N59" s="50"/>
      <c r="O59" s="43">
        <f t="shared" si="1"/>
        <v>60000</v>
      </c>
      <c r="P59" s="73" t="e">
        <f>D59-#REF!</f>
        <v>#REF!</v>
      </c>
      <c r="Q59" s="81"/>
    </row>
    <row r="60" spans="1:17" s="9" customFormat="1" hidden="1" x14ac:dyDescent="0.3">
      <c r="A60" s="28" t="s">
        <v>70</v>
      </c>
      <c r="B60" s="11">
        <v>633</v>
      </c>
      <c r="C60" s="6" t="s">
        <v>184</v>
      </c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43">
        <f t="shared" si="1"/>
        <v>0</v>
      </c>
      <c r="P60" s="73" t="e">
        <f>D60-#REF!</f>
        <v>#REF!</v>
      </c>
      <c r="Q60" s="81"/>
    </row>
    <row r="61" spans="1:17" s="9" customFormat="1" x14ac:dyDescent="0.3">
      <c r="A61" s="28" t="s">
        <v>77</v>
      </c>
      <c r="B61" s="11">
        <v>633</v>
      </c>
      <c r="C61" s="6" t="s">
        <v>81</v>
      </c>
      <c r="D61" s="50">
        <v>70000</v>
      </c>
      <c r="E61" s="50"/>
      <c r="F61" s="50"/>
      <c r="G61" s="50"/>
      <c r="H61" s="50"/>
      <c r="I61" s="50"/>
      <c r="J61" s="50"/>
      <c r="K61" s="50"/>
      <c r="L61" s="50">
        <v>70000</v>
      </c>
      <c r="M61" s="50"/>
      <c r="N61" s="50"/>
      <c r="O61" s="43">
        <f t="shared" si="1"/>
        <v>70000</v>
      </c>
      <c r="P61" s="73" t="e">
        <f>D61-#REF!</f>
        <v>#REF!</v>
      </c>
      <c r="Q61" s="81"/>
    </row>
    <row r="62" spans="1:17" s="9" customFormat="1" ht="14.4" hidden="1" customHeight="1" x14ac:dyDescent="0.3">
      <c r="A62" s="28" t="s">
        <v>76</v>
      </c>
      <c r="B62" s="11">
        <v>633</v>
      </c>
      <c r="C62" s="6" t="s">
        <v>180</v>
      </c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43">
        <f t="shared" si="1"/>
        <v>0</v>
      </c>
      <c r="P62" s="73" t="e">
        <f>D62-#REF!</f>
        <v>#REF!</v>
      </c>
      <c r="Q62" s="81"/>
    </row>
    <row r="63" spans="1:17" s="9" customFormat="1" ht="14.4" hidden="1" customHeight="1" x14ac:dyDescent="0.3">
      <c r="A63" s="28" t="s">
        <v>78</v>
      </c>
      <c r="B63" s="11">
        <v>633</v>
      </c>
      <c r="C63" s="6" t="s">
        <v>191</v>
      </c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43">
        <f t="shared" si="1"/>
        <v>0</v>
      </c>
      <c r="P63" s="73" t="e">
        <f>D63-#REF!</f>
        <v>#REF!</v>
      </c>
      <c r="Q63" s="81"/>
    </row>
    <row r="64" spans="1:17" s="9" customFormat="1" hidden="1" x14ac:dyDescent="0.3">
      <c r="A64" s="28" t="s">
        <v>79</v>
      </c>
      <c r="B64" s="11">
        <v>633</v>
      </c>
      <c r="C64" s="6" t="s">
        <v>137</v>
      </c>
      <c r="D64" s="47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43">
        <f t="shared" si="1"/>
        <v>0</v>
      </c>
      <c r="P64" s="73" t="e">
        <f>D64-#REF!</f>
        <v>#REF!</v>
      </c>
      <c r="Q64" s="81"/>
    </row>
    <row r="65" spans="1:17" s="9" customFormat="1" hidden="1" x14ac:dyDescent="0.3">
      <c r="A65" s="28" t="s">
        <v>80</v>
      </c>
      <c r="B65" s="11">
        <v>633</v>
      </c>
      <c r="C65" s="6" t="s">
        <v>136</v>
      </c>
      <c r="D65" s="50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3">
        <f t="shared" si="1"/>
        <v>0</v>
      </c>
      <c r="P65" s="73" t="e">
        <f>D65-#REF!</f>
        <v>#REF!</v>
      </c>
      <c r="Q65" s="81"/>
    </row>
    <row r="66" spans="1:17" hidden="1" x14ac:dyDescent="0.3">
      <c r="A66" s="28" t="s">
        <v>141</v>
      </c>
      <c r="B66" s="11">
        <v>633</v>
      </c>
      <c r="C66" s="6" t="s">
        <v>183</v>
      </c>
      <c r="D66" s="50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3">
        <f t="shared" si="1"/>
        <v>0</v>
      </c>
      <c r="P66" s="73" t="e">
        <f>D66-#REF!</f>
        <v>#REF!</v>
      </c>
      <c r="Q66" s="79"/>
    </row>
    <row r="67" spans="1:17" s="9" customFormat="1" hidden="1" x14ac:dyDescent="0.3">
      <c r="A67" s="28" t="s">
        <v>204</v>
      </c>
      <c r="B67" s="11">
        <v>633</v>
      </c>
      <c r="C67" s="6" t="s">
        <v>205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43">
        <f t="shared" si="1"/>
        <v>0</v>
      </c>
      <c r="P67" s="73" t="e">
        <f>D67-#REF!</f>
        <v>#REF!</v>
      </c>
      <c r="Q67" s="81"/>
    </row>
    <row r="68" spans="1:17" s="9" customFormat="1" hidden="1" x14ac:dyDescent="0.3">
      <c r="A68" s="28" t="s">
        <v>206</v>
      </c>
      <c r="B68" s="11">
        <v>633</v>
      </c>
      <c r="C68" s="6" t="s">
        <v>207</v>
      </c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43">
        <f t="shared" si="1"/>
        <v>0</v>
      </c>
      <c r="P68" s="73" t="e">
        <f>D68-#REF!</f>
        <v>#REF!</v>
      </c>
      <c r="Q68" s="81"/>
    </row>
    <row r="69" spans="1:17" s="9" customFormat="1" ht="14.4" hidden="1" customHeight="1" x14ac:dyDescent="0.3">
      <c r="A69" s="28" t="s">
        <v>208</v>
      </c>
      <c r="B69" s="11">
        <v>633</v>
      </c>
      <c r="C69" s="6" t="s">
        <v>209</v>
      </c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43">
        <f t="shared" si="1"/>
        <v>0</v>
      </c>
      <c r="P69" s="73" t="e">
        <f>D69-#REF!</f>
        <v>#REF!</v>
      </c>
      <c r="Q69" s="81"/>
    </row>
    <row r="70" spans="1:17" s="9" customFormat="1" ht="14.4" hidden="1" customHeight="1" x14ac:dyDescent="0.3">
      <c r="A70" s="28" t="s">
        <v>142</v>
      </c>
      <c r="B70" s="11">
        <v>633</v>
      </c>
      <c r="C70" s="6" t="s">
        <v>138</v>
      </c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43">
        <f t="shared" ref="O70:O111" si="12">SUM(E70:N70)</f>
        <v>0</v>
      </c>
      <c r="P70" s="73" t="e">
        <f>D70-#REF!</f>
        <v>#REF!</v>
      </c>
      <c r="Q70" s="81"/>
    </row>
    <row r="71" spans="1:17" s="9" customFormat="1" ht="14.4" hidden="1" customHeight="1" x14ac:dyDescent="0.3">
      <c r="A71" s="28" t="s">
        <v>260</v>
      </c>
      <c r="B71" s="11">
        <v>633</v>
      </c>
      <c r="C71" s="6" t="s">
        <v>181</v>
      </c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3">
        <f t="shared" si="12"/>
        <v>0</v>
      </c>
      <c r="P71" s="73" t="e">
        <f>D71-#REF!</f>
        <v>#REF!</v>
      </c>
      <c r="Q71" s="81"/>
    </row>
    <row r="72" spans="1:17" s="9" customFormat="1" x14ac:dyDescent="0.3">
      <c r="A72" s="119" t="s">
        <v>160</v>
      </c>
      <c r="B72" s="120"/>
      <c r="C72" s="121"/>
      <c r="D72" s="58">
        <f>SUM(D73:D78)</f>
        <v>0</v>
      </c>
      <c r="E72" s="58">
        <f t="shared" ref="E72:N72" si="13">SUM(E73:E78)</f>
        <v>0</v>
      </c>
      <c r="F72" s="58">
        <f t="shared" si="13"/>
        <v>0</v>
      </c>
      <c r="G72" s="58">
        <f t="shared" si="13"/>
        <v>0</v>
      </c>
      <c r="H72" s="58">
        <f t="shared" si="13"/>
        <v>0</v>
      </c>
      <c r="I72" s="58">
        <f t="shared" si="13"/>
        <v>0</v>
      </c>
      <c r="J72" s="58">
        <f t="shared" si="13"/>
        <v>0</v>
      </c>
      <c r="K72" s="58">
        <f t="shared" si="13"/>
        <v>0</v>
      </c>
      <c r="L72" s="58">
        <f t="shared" si="13"/>
        <v>0</v>
      </c>
      <c r="M72" s="58">
        <f t="shared" si="13"/>
        <v>0</v>
      </c>
      <c r="N72" s="58">
        <f t="shared" si="13"/>
        <v>0</v>
      </c>
      <c r="O72" s="13">
        <f t="shared" si="12"/>
        <v>0</v>
      </c>
      <c r="P72" s="73" t="e">
        <f>D72-#REF!</f>
        <v>#REF!</v>
      </c>
      <c r="Q72" s="81"/>
    </row>
    <row r="73" spans="1:17" s="9" customFormat="1" hidden="1" x14ac:dyDescent="0.3">
      <c r="A73" s="44" t="s">
        <v>219</v>
      </c>
      <c r="B73" s="45">
        <v>634</v>
      </c>
      <c r="C73" s="46" t="s">
        <v>220</v>
      </c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43">
        <f t="shared" si="12"/>
        <v>0</v>
      </c>
      <c r="P73" s="73" t="e">
        <f>D73-#REF!</f>
        <v>#REF!</v>
      </c>
      <c r="Q73" s="81"/>
    </row>
    <row r="74" spans="1:17" hidden="1" x14ac:dyDescent="0.3">
      <c r="A74" s="28" t="s">
        <v>221</v>
      </c>
      <c r="B74" s="11">
        <v>634</v>
      </c>
      <c r="C74" s="6" t="s">
        <v>161</v>
      </c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3">
        <f t="shared" si="12"/>
        <v>0</v>
      </c>
      <c r="P74" s="73" t="e">
        <f>D74-#REF!</f>
        <v>#REF!</v>
      </c>
      <c r="Q74" s="79"/>
    </row>
    <row r="75" spans="1:17" s="9" customFormat="1" hidden="1" x14ac:dyDescent="0.3">
      <c r="A75" s="28" t="s">
        <v>261</v>
      </c>
      <c r="B75" s="11">
        <v>634</v>
      </c>
      <c r="C75" s="6" t="s">
        <v>222</v>
      </c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43">
        <f t="shared" si="12"/>
        <v>0</v>
      </c>
      <c r="P75" s="73" t="e">
        <f>D75-#REF!</f>
        <v>#REF!</v>
      </c>
      <c r="Q75" s="81"/>
    </row>
    <row r="76" spans="1:17" s="9" customFormat="1" x14ac:dyDescent="0.3">
      <c r="A76" s="28" t="s">
        <v>78</v>
      </c>
      <c r="B76" s="11">
        <v>634</v>
      </c>
      <c r="C76" s="6" t="s">
        <v>162</v>
      </c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43">
        <f t="shared" si="12"/>
        <v>0</v>
      </c>
      <c r="P76" s="73" t="e">
        <f>D76-#REF!</f>
        <v>#REF!</v>
      </c>
      <c r="Q76" s="81"/>
    </row>
    <row r="77" spans="1:17" ht="14.4" hidden="1" customHeight="1" x14ac:dyDescent="0.3">
      <c r="A77" s="28" t="s">
        <v>223</v>
      </c>
      <c r="B77" s="11">
        <v>634</v>
      </c>
      <c r="C77" s="6" t="s">
        <v>263</v>
      </c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3">
        <f t="shared" si="12"/>
        <v>0</v>
      </c>
      <c r="P77" s="73" t="e">
        <f>D77-#REF!</f>
        <v>#REF!</v>
      </c>
      <c r="Q77" s="79"/>
    </row>
    <row r="78" spans="1:17" s="9" customFormat="1" ht="14.4" hidden="1" customHeight="1" x14ac:dyDescent="0.3">
      <c r="A78" s="28" t="s">
        <v>224</v>
      </c>
      <c r="B78" s="11">
        <v>634</v>
      </c>
      <c r="C78" s="6" t="s">
        <v>262</v>
      </c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43">
        <f t="shared" si="12"/>
        <v>0</v>
      </c>
      <c r="P78" s="73" t="e">
        <f>D78-#REF!</f>
        <v>#REF!</v>
      </c>
      <c r="Q78" s="81"/>
    </row>
    <row r="79" spans="1:17" x14ac:dyDescent="0.3">
      <c r="A79" s="119" t="s">
        <v>92</v>
      </c>
      <c r="B79" s="120"/>
      <c r="C79" s="121"/>
      <c r="D79" s="13">
        <f>SUM(D80:D82)</f>
        <v>1550000</v>
      </c>
      <c r="E79" s="13">
        <f t="shared" ref="E79:N79" si="14">SUM(E80:E82)</f>
        <v>0</v>
      </c>
      <c r="F79" s="13">
        <f t="shared" si="14"/>
        <v>0</v>
      </c>
      <c r="G79" s="13">
        <f t="shared" si="14"/>
        <v>0</v>
      </c>
      <c r="H79" s="13">
        <f t="shared" si="14"/>
        <v>0</v>
      </c>
      <c r="I79" s="13">
        <f t="shared" si="14"/>
        <v>0</v>
      </c>
      <c r="J79" s="13">
        <f t="shared" si="14"/>
        <v>0</v>
      </c>
      <c r="K79" s="13">
        <f t="shared" si="14"/>
        <v>0</v>
      </c>
      <c r="L79" s="13">
        <f t="shared" si="14"/>
        <v>1550000</v>
      </c>
      <c r="M79" s="13">
        <f t="shared" si="14"/>
        <v>0</v>
      </c>
      <c r="N79" s="13">
        <f t="shared" si="14"/>
        <v>0</v>
      </c>
      <c r="O79" s="13">
        <f t="shared" si="12"/>
        <v>1550000</v>
      </c>
      <c r="P79" s="73" t="e">
        <f>D79-#REF!</f>
        <v>#REF!</v>
      </c>
      <c r="Q79" s="79"/>
    </row>
    <row r="80" spans="1:17" ht="28.95" customHeight="1" x14ac:dyDescent="0.3">
      <c r="A80" s="28" t="s">
        <v>79</v>
      </c>
      <c r="B80" s="11">
        <v>611</v>
      </c>
      <c r="C80" s="6" t="s">
        <v>277</v>
      </c>
      <c r="D80" s="50">
        <v>880000</v>
      </c>
      <c r="E80" s="50"/>
      <c r="F80" s="50"/>
      <c r="G80" s="50"/>
      <c r="H80" s="50"/>
      <c r="I80" s="50"/>
      <c r="J80" s="50"/>
      <c r="K80" s="50"/>
      <c r="L80" s="50">
        <v>880000</v>
      </c>
      <c r="M80" s="50"/>
      <c r="N80" s="50"/>
      <c r="O80" s="43">
        <f t="shared" si="12"/>
        <v>880000</v>
      </c>
      <c r="P80" s="73" t="e">
        <f>D80-#REF!</f>
        <v>#REF!</v>
      </c>
      <c r="Q80" s="79"/>
    </row>
    <row r="81" spans="1:17" ht="28.95" customHeight="1" x14ac:dyDescent="0.3">
      <c r="A81" s="28" t="s">
        <v>80</v>
      </c>
      <c r="B81" s="11">
        <v>635</v>
      </c>
      <c r="C81" s="6" t="s">
        <v>94</v>
      </c>
      <c r="D81" s="50">
        <v>470000</v>
      </c>
      <c r="E81" s="50"/>
      <c r="F81" s="50"/>
      <c r="G81" s="50"/>
      <c r="H81" s="50"/>
      <c r="I81" s="50"/>
      <c r="J81" s="50"/>
      <c r="K81" s="50"/>
      <c r="L81" s="50">
        <v>470000</v>
      </c>
      <c r="M81" s="50"/>
      <c r="N81" s="50"/>
      <c r="O81" s="43">
        <f t="shared" si="12"/>
        <v>470000</v>
      </c>
      <c r="P81" s="73" t="e">
        <f>D81-#REF!</f>
        <v>#REF!</v>
      </c>
      <c r="Q81" s="79"/>
    </row>
    <row r="82" spans="1:17" ht="28.95" customHeight="1" x14ac:dyDescent="0.3">
      <c r="A82" s="28" t="s">
        <v>141</v>
      </c>
      <c r="B82" s="11">
        <v>635</v>
      </c>
      <c r="C82" s="6" t="s">
        <v>95</v>
      </c>
      <c r="D82" s="47">
        <v>200000</v>
      </c>
      <c r="E82" s="47"/>
      <c r="F82" s="47"/>
      <c r="G82" s="47"/>
      <c r="H82" s="47"/>
      <c r="I82" s="47"/>
      <c r="J82" s="47"/>
      <c r="K82" s="47"/>
      <c r="L82" s="47">
        <v>200000</v>
      </c>
      <c r="M82" s="47"/>
      <c r="N82" s="47"/>
      <c r="O82" s="43">
        <f t="shared" si="12"/>
        <v>200000</v>
      </c>
      <c r="P82" s="73" t="e">
        <f>D82-#REF!</f>
        <v>#REF!</v>
      </c>
      <c r="Q82" s="79"/>
    </row>
    <row r="83" spans="1:17" s="9" customFormat="1" x14ac:dyDescent="0.3">
      <c r="A83" s="119" t="s">
        <v>96</v>
      </c>
      <c r="B83" s="120"/>
      <c r="C83" s="121"/>
      <c r="D83" s="58">
        <f>SUM(D84:D85)</f>
        <v>1108411</v>
      </c>
      <c r="E83" s="58">
        <f t="shared" ref="E83:N83" si="15">SUM(E84:E85)</f>
        <v>1108411</v>
      </c>
      <c r="F83" s="58">
        <f t="shared" si="15"/>
        <v>0</v>
      </c>
      <c r="G83" s="58">
        <f t="shared" si="15"/>
        <v>0</v>
      </c>
      <c r="H83" s="58">
        <f t="shared" si="15"/>
        <v>0</v>
      </c>
      <c r="I83" s="58">
        <f t="shared" si="15"/>
        <v>0</v>
      </c>
      <c r="J83" s="58">
        <f t="shared" si="15"/>
        <v>0</v>
      </c>
      <c r="K83" s="58">
        <f t="shared" si="15"/>
        <v>0</v>
      </c>
      <c r="L83" s="58">
        <f t="shared" si="15"/>
        <v>0</v>
      </c>
      <c r="M83" s="58">
        <f t="shared" si="15"/>
        <v>0</v>
      </c>
      <c r="N83" s="58">
        <f t="shared" si="15"/>
        <v>0</v>
      </c>
      <c r="O83" s="13">
        <f t="shared" si="12"/>
        <v>1108411</v>
      </c>
      <c r="P83" s="73" t="e">
        <f>D83-#REF!</f>
        <v>#REF!</v>
      </c>
      <c r="Q83" s="81"/>
    </row>
    <row r="84" spans="1:17" s="9" customFormat="1" ht="14.4" customHeight="1" x14ac:dyDescent="0.3">
      <c r="A84" s="28" t="s">
        <v>142</v>
      </c>
      <c r="B84" s="11">
        <v>611</v>
      </c>
      <c r="C84" s="6" t="s">
        <v>287</v>
      </c>
      <c r="D84" s="47">
        <v>408411</v>
      </c>
      <c r="E84" s="47">
        <v>408411</v>
      </c>
      <c r="F84" s="47"/>
      <c r="G84" s="47"/>
      <c r="H84" s="47"/>
      <c r="I84" s="47"/>
      <c r="J84" s="47"/>
      <c r="K84" s="47"/>
      <c r="L84" s="47"/>
      <c r="M84" s="47"/>
      <c r="N84" s="47"/>
      <c r="O84" s="43">
        <f t="shared" si="12"/>
        <v>408411</v>
      </c>
      <c r="P84" s="73" t="e">
        <f>D84-#REF!</f>
        <v>#REF!</v>
      </c>
      <c r="Q84" s="81"/>
    </row>
    <row r="85" spans="1:17" x14ac:dyDescent="0.3">
      <c r="A85" s="28" t="s">
        <v>219</v>
      </c>
      <c r="B85" s="11">
        <v>635</v>
      </c>
      <c r="C85" s="6" t="s">
        <v>98</v>
      </c>
      <c r="D85" s="47">
        <v>700000</v>
      </c>
      <c r="E85" s="47">
        <v>700000</v>
      </c>
      <c r="F85" s="47"/>
      <c r="G85" s="47"/>
      <c r="H85" s="47"/>
      <c r="I85" s="47"/>
      <c r="J85" s="47"/>
      <c r="K85" s="47"/>
      <c r="L85" s="47"/>
      <c r="M85" s="47"/>
      <c r="N85" s="47"/>
      <c r="O85" s="43">
        <f t="shared" si="12"/>
        <v>700000</v>
      </c>
      <c r="P85" s="73" t="e">
        <f>D85-#REF!</f>
        <v>#REF!</v>
      </c>
      <c r="Q85" s="79"/>
    </row>
    <row r="86" spans="1:17" s="9" customFormat="1" ht="14.4" customHeight="1" x14ac:dyDescent="0.3">
      <c r="A86" s="119" t="s">
        <v>99</v>
      </c>
      <c r="B86" s="120"/>
      <c r="C86" s="121"/>
      <c r="D86" s="58">
        <f t="shared" ref="D86:N86" si="16">SUM(D87:D88)</f>
        <v>640000</v>
      </c>
      <c r="E86" s="58">
        <f t="shared" si="16"/>
        <v>0</v>
      </c>
      <c r="F86" s="58">
        <f t="shared" si="16"/>
        <v>0</v>
      </c>
      <c r="G86" s="58">
        <f t="shared" si="16"/>
        <v>0</v>
      </c>
      <c r="H86" s="58">
        <f t="shared" si="16"/>
        <v>0</v>
      </c>
      <c r="I86" s="58">
        <f t="shared" si="16"/>
        <v>640000</v>
      </c>
      <c r="J86" s="58">
        <f t="shared" si="16"/>
        <v>0</v>
      </c>
      <c r="K86" s="58">
        <f t="shared" si="16"/>
        <v>0</v>
      </c>
      <c r="L86" s="58">
        <f t="shared" si="16"/>
        <v>0</v>
      </c>
      <c r="M86" s="58">
        <f t="shared" si="16"/>
        <v>0</v>
      </c>
      <c r="N86" s="58">
        <f t="shared" si="16"/>
        <v>0</v>
      </c>
      <c r="O86" s="13">
        <f t="shared" si="12"/>
        <v>640000</v>
      </c>
      <c r="P86" s="73" t="e">
        <f>D86-#REF!</f>
        <v>#REF!</v>
      </c>
      <c r="Q86" s="81"/>
    </row>
    <row r="87" spans="1:17" s="9" customFormat="1" ht="14.4" hidden="1" customHeight="1" x14ac:dyDescent="0.3">
      <c r="A87" s="28" t="s">
        <v>87</v>
      </c>
      <c r="B87" s="11">
        <v>634</v>
      </c>
      <c r="C87" s="6" t="s">
        <v>168</v>
      </c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43">
        <f t="shared" si="12"/>
        <v>0</v>
      </c>
      <c r="P87" s="73" t="e">
        <f>D87-#REF!</f>
        <v>#REF!</v>
      </c>
      <c r="Q87" s="81"/>
    </row>
    <row r="88" spans="1:17" s="9" customFormat="1" ht="14.4" customHeight="1" x14ac:dyDescent="0.3">
      <c r="A88" s="28" t="s">
        <v>221</v>
      </c>
      <c r="B88" s="11">
        <v>634</v>
      </c>
      <c r="C88" s="6" t="s">
        <v>100</v>
      </c>
      <c r="D88" s="49">
        <v>640000</v>
      </c>
      <c r="E88" s="50"/>
      <c r="F88" s="50"/>
      <c r="G88" s="50"/>
      <c r="H88" s="49"/>
      <c r="I88" s="50">
        <v>640000</v>
      </c>
      <c r="J88" s="50"/>
      <c r="K88" s="50"/>
      <c r="L88" s="50"/>
      <c r="M88" s="50"/>
      <c r="N88" s="50"/>
      <c r="O88" s="43">
        <f t="shared" si="12"/>
        <v>640000</v>
      </c>
      <c r="P88" s="73" t="e">
        <f>D88-#REF!</f>
        <v>#REF!</v>
      </c>
      <c r="Q88" s="81"/>
    </row>
    <row r="89" spans="1:17" s="9" customFormat="1" ht="14.4" customHeight="1" x14ac:dyDescent="0.3">
      <c r="A89" s="119" t="s">
        <v>131</v>
      </c>
      <c r="B89" s="120"/>
      <c r="C89" s="121"/>
      <c r="D89" s="58">
        <f>SUM(D90:D103)</f>
        <v>550000</v>
      </c>
      <c r="E89" s="58">
        <f t="shared" ref="E89:N89" si="17">SUM(E90:E100)</f>
        <v>0</v>
      </c>
      <c r="F89" s="58">
        <f t="shared" si="17"/>
        <v>0</v>
      </c>
      <c r="G89" s="58">
        <f t="shared" si="17"/>
        <v>0</v>
      </c>
      <c r="H89" s="58">
        <f t="shared" si="17"/>
        <v>0</v>
      </c>
      <c r="I89" s="58">
        <f t="shared" si="17"/>
        <v>0</v>
      </c>
      <c r="J89" s="58">
        <f t="shared" si="17"/>
        <v>0</v>
      </c>
      <c r="K89" s="58">
        <f t="shared" si="17"/>
        <v>0</v>
      </c>
      <c r="L89" s="58">
        <f>SUM(L90:L103)</f>
        <v>450000</v>
      </c>
      <c r="M89" s="58">
        <f>SUM(M90:M103)</f>
        <v>100000</v>
      </c>
      <c r="N89" s="58">
        <f t="shared" si="17"/>
        <v>0</v>
      </c>
      <c r="O89" s="13">
        <f t="shared" si="12"/>
        <v>550000</v>
      </c>
      <c r="P89" s="73" t="e">
        <f>D89-#REF!</f>
        <v>#REF!</v>
      </c>
      <c r="Q89" s="81"/>
    </row>
    <row r="90" spans="1:17" s="9" customFormat="1" ht="14.4" customHeight="1" x14ac:dyDescent="0.3">
      <c r="A90" s="28" t="s">
        <v>261</v>
      </c>
      <c r="B90" s="11">
        <v>638</v>
      </c>
      <c r="C90" s="6" t="s">
        <v>288</v>
      </c>
      <c r="D90" s="50">
        <v>450000</v>
      </c>
      <c r="E90" s="50"/>
      <c r="F90" s="50"/>
      <c r="G90" s="50"/>
      <c r="H90" s="50"/>
      <c r="I90" s="50"/>
      <c r="J90" s="50"/>
      <c r="K90" s="50"/>
      <c r="L90" s="50">
        <v>450000</v>
      </c>
      <c r="M90" s="50"/>
      <c r="N90" s="50"/>
      <c r="O90" s="43">
        <f t="shared" si="12"/>
        <v>450000</v>
      </c>
      <c r="P90" s="73" t="e">
        <f>D90-#REF!</f>
        <v>#REF!</v>
      </c>
      <c r="Q90" s="81"/>
    </row>
    <row r="91" spans="1:17" ht="14.4" hidden="1" customHeight="1" x14ac:dyDescent="0.3">
      <c r="A91" s="28" t="s">
        <v>233</v>
      </c>
      <c r="B91" s="11">
        <v>638</v>
      </c>
      <c r="C91" s="6" t="s">
        <v>271</v>
      </c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3">
        <f t="shared" si="12"/>
        <v>0</v>
      </c>
      <c r="P91" s="73" t="e">
        <f>D91-#REF!</f>
        <v>#REF!</v>
      </c>
      <c r="Q91" s="79"/>
    </row>
    <row r="92" spans="1:17" s="9" customFormat="1" ht="14.4" hidden="1" customHeight="1" x14ac:dyDescent="0.3">
      <c r="A92" s="28" t="s">
        <v>143</v>
      </c>
      <c r="B92" s="11">
        <v>638</v>
      </c>
      <c r="C92" s="6" t="s">
        <v>151</v>
      </c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43">
        <f t="shared" si="12"/>
        <v>0</v>
      </c>
      <c r="P92" s="73" t="e">
        <f>D92-#REF!</f>
        <v>#REF!</v>
      </c>
      <c r="Q92" s="81"/>
    </row>
    <row r="93" spans="1:17" ht="28.8" hidden="1" x14ac:dyDescent="0.3">
      <c r="A93" s="28" t="s">
        <v>237</v>
      </c>
      <c r="B93" s="11">
        <v>638</v>
      </c>
      <c r="C93" s="6" t="s">
        <v>238</v>
      </c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3">
        <f t="shared" si="12"/>
        <v>0</v>
      </c>
      <c r="P93" s="73" t="e">
        <f>D93-#REF!</f>
        <v>#REF!</v>
      </c>
      <c r="Q93" s="79"/>
    </row>
    <row r="94" spans="1:17" s="9" customFormat="1" ht="14.4" hidden="1" customHeight="1" x14ac:dyDescent="0.3">
      <c r="A94" s="28" t="s">
        <v>145</v>
      </c>
      <c r="B94" s="11">
        <v>638</v>
      </c>
      <c r="C94" s="29" t="s">
        <v>264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43">
        <f t="shared" si="12"/>
        <v>0</v>
      </c>
      <c r="P94" s="73" t="e">
        <f>D94-#REF!</f>
        <v>#REF!</v>
      </c>
      <c r="Q94" s="81"/>
    </row>
    <row r="95" spans="1:17" s="9" customFormat="1" ht="14.4" hidden="1" customHeight="1" x14ac:dyDescent="0.3">
      <c r="A95" s="28" t="s">
        <v>239</v>
      </c>
      <c r="B95" s="11">
        <v>638</v>
      </c>
      <c r="C95" s="6" t="s">
        <v>184</v>
      </c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43">
        <f t="shared" si="12"/>
        <v>0</v>
      </c>
      <c r="P95" s="73" t="e">
        <f>D95-#REF!</f>
        <v>#REF!</v>
      </c>
      <c r="Q95" s="81"/>
    </row>
    <row r="96" spans="1:17" hidden="1" x14ac:dyDescent="0.3">
      <c r="A96" s="28" t="s">
        <v>240</v>
      </c>
      <c r="B96" s="11">
        <v>638</v>
      </c>
      <c r="C96" s="6" t="s">
        <v>185</v>
      </c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3">
        <f t="shared" si="12"/>
        <v>0</v>
      </c>
      <c r="P96" s="73" t="e">
        <f>D96-#REF!</f>
        <v>#REF!</v>
      </c>
      <c r="Q96" s="79"/>
    </row>
    <row r="97" spans="1:17" s="9" customFormat="1" hidden="1" x14ac:dyDescent="0.3">
      <c r="A97" s="28" t="s">
        <v>241</v>
      </c>
      <c r="B97" s="11">
        <v>638</v>
      </c>
      <c r="C97" s="6" t="s">
        <v>150</v>
      </c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43">
        <f t="shared" si="12"/>
        <v>0</v>
      </c>
      <c r="P97" s="73" t="e">
        <f>D97-#REF!</f>
        <v>#REF!</v>
      </c>
      <c r="Q97" s="81"/>
    </row>
    <row r="98" spans="1:17" s="9" customFormat="1" hidden="1" x14ac:dyDescent="0.3">
      <c r="A98" s="28" t="s">
        <v>103</v>
      </c>
      <c r="B98" s="11">
        <v>638</v>
      </c>
      <c r="C98" s="6" t="s">
        <v>244</v>
      </c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43">
        <f t="shared" si="12"/>
        <v>0</v>
      </c>
      <c r="P98" s="73" t="e">
        <f>D98-#REF!</f>
        <v>#REF!</v>
      </c>
      <c r="Q98" s="81"/>
    </row>
    <row r="99" spans="1:17" ht="14.4" hidden="1" customHeight="1" x14ac:dyDescent="0.3">
      <c r="A99" s="28" t="s">
        <v>247</v>
      </c>
      <c r="B99" s="11">
        <v>638</v>
      </c>
      <c r="C99" s="29" t="s">
        <v>205</v>
      </c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3">
        <f t="shared" si="12"/>
        <v>0</v>
      </c>
      <c r="P99" s="91" t="e">
        <f>D99-#REF!</f>
        <v>#REF!</v>
      </c>
      <c r="Q99" s="79"/>
    </row>
    <row r="100" spans="1:17" ht="14.4" hidden="1" customHeight="1" x14ac:dyDescent="0.3">
      <c r="A100" s="28" t="s">
        <v>248</v>
      </c>
      <c r="B100" s="11">
        <v>638</v>
      </c>
      <c r="C100" s="6" t="s">
        <v>207</v>
      </c>
      <c r="D100" s="50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3">
        <f t="shared" si="12"/>
        <v>0</v>
      </c>
      <c r="P100" s="91" t="e">
        <f>D100-#REF!</f>
        <v>#REF!</v>
      </c>
      <c r="Q100" s="79"/>
    </row>
    <row r="101" spans="1:17" ht="14.4" hidden="1" customHeight="1" x14ac:dyDescent="0.3">
      <c r="A101" s="119" t="s">
        <v>104</v>
      </c>
      <c r="B101" s="120"/>
      <c r="C101" s="121"/>
      <c r="D101" s="58">
        <f>D102</f>
        <v>0</v>
      </c>
      <c r="E101" s="58">
        <f t="shared" ref="E101:N101" si="18">E102</f>
        <v>0</v>
      </c>
      <c r="F101" s="58">
        <f t="shared" si="18"/>
        <v>0</v>
      </c>
      <c r="G101" s="58">
        <f t="shared" si="18"/>
        <v>0</v>
      </c>
      <c r="H101" s="58">
        <f t="shared" si="18"/>
        <v>0</v>
      </c>
      <c r="I101" s="58">
        <f t="shared" si="18"/>
        <v>0</v>
      </c>
      <c r="J101" s="58">
        <f t="shared" si="18"/>
        <v>0</v>
      </c>
      <c r="K101" s="58">
        <f t="shared" si="18"/>
        <v>0</v>
      </c>
      <c r="L101" s="58">
        <f t="shared" si="18"/>
        <v>0</v>
      </c>
      <c r="M101" s="58">
        <f t="shared" si="18"/>
        <v>0</v>
      </c>
      <c r="N101" s="58">
        <f t="shared" si="18"/>
        <v>0</v>
      </c>
      <c r="O101" s="13">
        <f t="shared" si="12"/>
        <v>0</v>
      </c>
      <c r="P101" s="91" t="e">
        <f>D101-#REF!</f>
        <v>#REF!</v>
      </c>
      <c r="Q101" s="79"/>
    </row>
    <row r="102" spans="1:17" ht="28.95" hidden="1" customHeight="1" x14ac:dyDescent="0.3">
      <c r="A102" s="28" t="s">
        <v>101</v>
      </c>
      <c r="B102" s="11">
        <v>632</v>
      </c>
      <c r="C102" s="6" t="s">
        <v>249</v>
      </c>
      <c r="D102" s="50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3">
        <f t="shared" si="12"/>
        <v>0</v>
      </c>
      <c r="P102" s="91" t="e">
        <f>D102-#REF!</f>
        <v>#REF!</v>
      </c>
      <c r="Q102" s="79"/>
    </row>
    <row r="103" spans="1:17" ht="28.95" customHeight="1" x14ac:dyDescent="0.3">
      <c r="A103" s="28" t="s">
        <v>173</v>
      </c>
      <c r="B103" s="11">
        <v>638</v>
      </c>
      <c r="C103" s="93" t="s">
        <v>75</v>
      </c>
      <c r="D103" s="50">
        <v>100000</v>
      </c>
      <c r="E103" s="47"/>
      <c r="F103" s="47"/>
      <c r="G103" s="47"/>
      <c r="H103" s="47"/>
      <c r="I103" s="47"/>
      <c r="J103" s="47"/>
      <c r="K103" s="47"/>
      <c r="L103" s="47"/>
      <c r="M103" s="47">
        <v>100000</v>
      </c>
      <c r="N103" s="47"/>
      <c r="O103" s="43"/>
      <c r="P103" s="91"/>
      <c r="Q103" s="79"/>
    </row>
    <row r="104" spans="1:17" ht="14.4" customHeight="1" x14ac:dyDescent="0.3">
      <c r="A104" s="119" t="s">
        <v>107</v>
      </c>
      <c r="B104" s="120"/>
      <c r="C104" s="121"/>
      <c r="D104" s="58">
        <f>SUM(D105:D106)</f>
        <v>50000</v>
      </c>
      <c r="E104" s="58">
        <f t="shared" ref="E104:N104" si="19">SUM(E105:E106)</f>
        <v>0</v>
      </c>
      <c r="F104" s="58">
        <f t="shared" si="19"/>
        <v>0</v>
      </c>
      <c r="G104" s="58">
        <f t="shared" si="19"/>
        <v>0</v>
      </c>
      <c r="H104" s="58">
        <f t="shared" si="19"/>
        <v>0</v>
      </c>
      <c r="I104" s="58">
        <f t="shared" si="19"/>
        <v>50000</v>
      </c>
      <c r="J104" s="58">
        <f t="shared" si="19"/>
        <v>0</v>
      </c>
      <c r="K104" s="58">
        <f t="shared" si="19"/>
        <v>0</v>
      </c>
      <c r="L104" s="58">
        <f t="shared" si="19"/>
        <v>0</v>
      </c>
      <c r="M104" s="58">
        <f t="shared" si="19"/>
        <v>0</v>
      </c>
      <c r="N104" s="58">
        <f t="shared" si="19"/>
        <v>0</v>
      </c>
      <c r="O104" s="13">
        <f t="shared" si="12"/>
        <v>50000</v>
      </c>
      <c r="P104" s="91" t="e">
        <f>D104-#REF!</f>
        <v>#REF!</v>
      </c>
      <c r="Q104" s="79"/>
    </row>
    <row r="105" spans="1:17" ht="14.4" customHeight="1" x14ac:dyDescent="0.3">
      <c r="A105" s="28" t="s">
        <v>174</v>
      </c>
      <c r="B105" s="11">
        <v>663</v>
      </c>
      <c r="C105" s="12" t="s">
        <v>108</v>
      </c>
      <c r="D105" s="50">
        <v>50000</v>
      </c>
      <c r="E105" s="47"/>
      <c r="F105" s="47"/>
      <c r="G105" s="47"/>
      <c r="H105" s="47"/>
      <c r="I105" s="47">
        <v>50000</v>
      </c>
      <c r="J105" s="47"/>
      <c r="K105" s="47"/>
      <c r="L105" s="47"/>
      <c r="M105" s="47"/>
      <c r="N105" s="47"/>
      <c r="O105" s="43">
        <f t="shared" si="12"/>
        <v>50000</v>
      </c>
      <c r="P105" s="91" t="e">
        <f>D105-#REF!</f>
        <v>#REF!</v>
      </c>
      <c r="Q105" s="79"/>
    </row>
    <row r="106" spans="1:17" ht="14.4" hidden="1" customHeight="1" x14ac:dyDescent="0.3">
      <c r="A106" s="28" t="s">
        <v>250</v>
      </c>
      <c r="B106" s="11">
        <v>663</v>
      </c>
      <c r="C106" s="12" t="s">
        <v>251</v>
      </c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3">
        <f t="shared" si="12"/>
        <v>0</v>
      </c>
      <c r="P106" s="91" t="e">
        <f>D106-#REF!</f>
        <v>#REF!</v>
      </c>
      <c r="Q106" s="79"/>
    </row>
    <row r="107" spans="1:17" ht="14.4" customHeight="1" x14ac:dyDescent="0.3">
      <c r="A107" s="119" t="s">
        <v>109</v>
      </c>
      <c r="B107" s="120"/>
      <c r="C107" s="121"/>
      <c r="D107" s="13">
        <f>D108</f>
        <v>50000</v>
      </c>
      <c r="E107" s="13">
        <f t="shared" ref="E107:N107" si="20">E108</f>
        <v>0</v>
      </c>
      <c r="F107" s="13">
        <f t="shared" si="20"/>
        <v>0</v>
      </c>
      <c r="G107" s="13">
        <f t="shared" si="20"/>
        <v>0</v>
      </c>
      <c r="H107" s="13">
        <f t="shared" si="20"/>
        <v>0</v>
      </c>
      <c r="I107" s="13">
        <f t="shared" si="20"/>
        <v>0</v>
      </c>
      <c r="J107" s="13">
        <f t="shared" si="20"/>
        <v>50000</v>
      </c>
      <c r="K107" s="13">
        <f t="shared" si="20"/>
        <v>0</v>
      </c>
      <c r="L107" s="13">
        <f t="shared" si="20"/>
        <v>0</v>
      </c>
      <c r="M107" s="13">
        <f t="shared" si="20"/>
        <v>0</v>
      </c>
      <c r="N107" s="13">
        <f t="shared" si="20"/>
        <v>0</v>
      </c>
      <c r="O107" s="13">
        <f t="shared" si="12"/>
        <v>50000</v>
      </c>
      <c r="P107" s="91" t="e">
        <f>D107-#REF!</f>
        <v>#REF!</v>
      </c>
      <c r="Q107" s="79"/>
    </row>
    <row r="108" spans="1:17" ht="14.4" customHeight="1" x14ac:dyDescent="0.3">
      <c r="A108" s="28" t="s">
        <v>82</v>
      </c>
      <c r="B108" s="11">
        <v>711</v>
      </c>
      <c r="C108" s="6" t="s">
        <v>111</v>
      </c>
      <c r="D108" s="47">
        <v>50000</v>
      </c>
      <c r="E108" s="47"/>
      <c r="F108" s="47"/>
      <c r="G108" s="47"/>
      <c r="H108" s="47"/>
      <c r="I108" s="47"/>
      <c r="J108" s="47">
        <v>50000</v>
      </c>
      <c r="K108" s="47"/>
      <c r="L108" s="47"/>
      <c r="M108" s="47"/>
      <c r="N108" s="47"/>
      <c r="O108" s="43">
        <f t="shared" si="12"/>
        <v>50000</v>
      </c>
      <c r="P108" s="91" t="e">
        <f>D108-#REF!</f>
        <v>#REF!</v>
      </c>
      <c r="Q108" s="79"/>
    </row>
    <row r="109" spans="1:17" ht="14.4" customHeight="1" x14ac:dyDescent="0.3">
      <c r="A109" s="119" t="s">
        <v>112</v>
      </c>
      <c r="B109" s="120"/>
      <c r="C109" s="121"/>
      <c r="D109" s="13">
        <f>SUM(D110:D111)</f>
        <v>125000</v>
      </c>
      <c r="E109" s="13">
        <f t="shared" ref="E109:N109" si="21">SUM(E110:E111)</f>
        <v>0</v>
      </c>
      <c r="F109" s="13">
        <f t="shared" si="21"/>
        <v>0</v>
      </c>
      <c r="G109" s="13">
        <f t="shared" si="21"/>
        <v>0</v>
      </c>
      <c r="H109" s="13">
        <f t="shared" si="21"/>
        <v>0</v>
      </c>
      <c r="I109" s="13">
        <f t="shared" si="21"/>
        <v>90000</v>
      </c>
      <c r="J109" s="13">
        <f t="shared" si="21"/>
        <v>35000</v>
      </c>
      <c r="K109" s="13">
        <f t="shared" si="21"/>
        <v>0</v>
      </c>
      <c r="L109" s="13">
        <f t="shared" si="21"/>
        <v>0</v>
      </c>
      <c r="M109" s="13">
        <f t="shared" si="21"/>
        <v>0</v>
      </c>
      <c r="N109" s="13">
        <f t="shared" si="21"/>
        <v>0</v>
      </c>
      <c r="O109" s="13">
        <f t="shared" si="12"/>
        <v>125000</v>
      </c>
      <c r="P109" s="91" t="e">
        <f>D109-#REF!</f>
        <v>#REF!</v>
      </c>
      <c r="Q109" s="79"/>
    </row>
    <row r="110" spans="1:17" ht="14.4" customHeight="1" x14ac:dyDescent="0.3">
      <c r="A110" s="28" t="s">
        <v>83</v>
      </c>
      <c r="B110" s="11">
        <v>721</v>
      </c>
      <c r="C110" s="6" t="s">
        <v>114</v>
      </c>
      <c r="D110" s="47">
        <v>35000</v>
      </c>
      <c r="E110" s="47"/>
      <c r="F110" s="47"/>
      <c r="G110" s="47"/>
      <c r="H110" s="47"/>
      <c r="I110" s="47"/>
      <c r="J110" s="47">
        <v>35000</v>
      </c>
      <c r="K110" s="47"/>
      <c r="L110" s="47"/>
      <c r="M110" s="47"/>
      <c r="N110" s="47"/>
      <c r="O110" s="43">
        <f t="shared" si="12"/>
        <v>35000</v>
      </c>
      <c r="P110" s="91" t="e">
        <f>D110-#REF!</f>
        <v>#REF!</v>
      </c>
      <c r="Q110" s="79"/>
    </row>
    <row r="111" spans="1:17" ht="14.4" customHeight="1" x14ac:dyDescent="0.3">
      <c r="A111" s="28" t="s">
        <v>84</v>
      </c>
      <c r="B111" s="11">
        <v>721</v>
      </c>
      <c r="C111" s="6" t="s">
        <v>115</v>
      </c>
      <c r="D111" s="47">
        <v>90000</v>
      </c>
      <c r="E111" s="47"/>
      <c r="F111" s="47"/>
      <c r="G111" s="47"/>
      <c r="H111" s="47"/>
      <c r="I111" s="47">
        <v>90000</v>
      </c>
      <c r="J111" s="47"/>
      <c r="K111" s="47"/>
      <c r="L111" s="47"/>
      <c r="M111" s="47"/>
      <c r="N111" s="47"/>
      <c r="O111" s="43">
        <f t="shared" si="12"/>
        <v>90000</v>
      </c>
      <c r="P111" s="91" t="e">
        <f>D111-#REF!</f>
        <v>#REF!</v>
      </c>
      <c r="Q111" s="79"/>
    </row>
    <row r="112" spans="1:17" ht="14.4" customHeight="1" x14ac:dyDescent="0.3">
      <c r="A112" s="119" t="s">
        <v>116</v>
      </c>
      <c r="B112" s="120"/>
      <c r="C112" s="121"/>
      <c r="D112" s="13">
        <f>D113</f>
        <v>4000</v>
      </c>
      <c r="E112" s="13">
        <f t="shared" ref="E112:N112" si="22">E113</f>
        <v>0</v>
      </c>
      <c r="F112" s="13">
        <f t="shared" si="22"/>
        <v>0</v>
      </c>
      <c r="G112" s="13">
        <f t="shared" si="22"/>
        <v>0</v>
      </c>
      <c r="H112" s="13">
        <f t="shared" si="22"/>
        <v>0</v>
      </c>
      <c r="I112" s="13">
        <f t="shared" si="22"/>
        <v>4000</v>
      </c>
      <c r="J112" s="13">
        <f t="shared" si="22"/>
        <v>0</v>
      </c>
      <c r="K112" s="13">
        <f t="shared" si="22"/>
        <v>0</v>
      </c>
      <c r="L112" s="13">
        <f t="shared" si="22"/>
        <v>0</v>
      </c>
      <c r="M112" s="13">
        <f t="shared" si="22"/>
        <v>0</v>
      </c>
      <c r="N112" s="13">
        <f t="shared" si="22"/>
        <v>0</v>
      </c>
      <c r="O112" s="13">
        <f t="shared" ref="O112:O127" si="23">SUM(E112:N112)</f>
        <v>4000</v>
      </c>
      <c r="P112" s="91" t="e">
        <f>D112-#REF!</f>
        <v>#REF!</v>
      </c>
      <c r="Q112" s="79"/>
    </row>
    <row r="113" spans="1:17" ht="28.95" customHeight="1" x14ac:dyDescent="0.3">
      <c r="A113" s="28" t="s">
        <v>85</v>
      </c>
      <c r="B113" s="11">
        <v>721</v>
      </c>
      <c r="C113" s="6" t="s">
        <v>117</v>
      </c>
      <c r="D113" s="47">
        <v>4000</v>
      </c>
      <c r="E113" s="47"/>
      <c r="F113" s="47"/>
      <c r="G113" s="47"/>
      <c r="H113" s="47"/>
      <c r="I113" s="47">
        <v>4000</v>
      </c>
      <c r="J113" s="47"/>
      <c r="K113" s="47"/>
      <c r="L113" s="47"/>
      <c r="M113" s="47"/>
      <c r="N113" s="47"/>
      <c r="O113" s="43">
        <f t="shared" si="23"/>
        <v>4000</v>
      </c>
      <c r="P113" s="91" t="e">
        <f>D113-#REF!</f>
        <v>#REF!</v>
      </c>
      <c r="Q113" s="79"/>
    </row>
    <row r="114" spans="1:17" x14ac:dyDescent="0.3">
      <c r="A114" s="119" t="s">
        <v>118</v>
      </c>
      <c r="B114" s="120"/>
      <c r="C114" s="121"/>
      <c r="D114" s="13">
        <f>D115</f>
        <v>2000</v>
      </c>
      <c r="E114" s="13">
        <f t="shared" ref="E114:N114" si="24">E115</f>
        <v>0</v>
      </c>
      <c r="F114" s="13">
        <f t="shared" si="24"/>
        <v>0</v>
      </c>
      <c r="G114" s="13">
        <f t="shared" si="24"/>
        <v>0</v>
      </c>
      <c r="H114" s="13">
        <f t="shared" si="24"/>
        <v>0</v>
      </c>
      <c r="I114" s="13">
        <f t="shared" si="24"/>
        <v>0</v>
      </c>
      <c r="J114" s="13">
        <f t="shared" si="24"/>
        <v>0</v>
      </c>
      <c r="K114" s="13">
        <f t="shared" si="24"/>
        <v>2000</v>
      </c>
      <c r="L114" s="13">
        <f t="shared" si="24"/>
        <v>0</v>
      </c>
      <c r="M114" s="13">
        <f t="shared" si="24"/>
        <v>0</v>
      </c>
      <c r="N114" s="13">
        <f t="shared" si="24"/>
        <v>0</v>
      </c>
      <c r="O114" s="13">
        <f t="shared" si="23"/>
        <v>2000</v>
      </c>
      <c r="P114" s="91" t="e">
        <f>D114-#REF!</f>
        <v>#REF!</v>
      </c>
      <c r="Q114" s="79"/>
    </row>
    <row r="115" spans="1:17" ht="30.75" customHeight="1" x14ac:dyDescent="0.3">
      <c r="A115" s="28" t="s">
        <v>86</v>
      </c>
      <c r="B115" s="11">
        <v>711</v>
      </c>
      <c r="C115" s="6" t="s">
        <v>120</v>
      </c>
      <c r="D115" s="47">
        <v>2000</v>
      </c>
      <c r="E115" s="47"/>
      <c r="F115" s="47"/>
      <c r="G115" s="47"/>
      <c r="H115" s="47"/>
      <c r="I115" s="47"/>
      <c r="J115" s="47"/>
      <c r="K115" s="47">
        <v>2000</v>
      </c>
      <c r="L115" s="47"/>
      <c r="M115" s="47"/>
      <c r="N115" s="47"/>
      <c r="O115" s="43">
        <f t="shared" si="23"/>
        <v>2000</v>
      </c>
      <c r="P115" s="91" t="e">
        <f>D115-#REF!</f>
        <v>#REF!</v>
      </c>
      <c r="Q115" s="79"/>
    </row>
    <row r="116" spans="1:17" x14ac:dyDescent="0.3">
      <c r="A116" s="119" t="s">
        <v>121</v>
      </c>
      <c r="B116" s="120"/>
      <c r="C116" s="121"/>
      <c r="D116" s="13">
        <f t="shared" ref="D116:N116" si="25">SUM(D117:D122)</f>
        <v>0</v>
      </c>
      <c r="E116" s="13">
        <f t="shared" si="25"/>
        <v>0</v>
      </c>
      <c r="F116" s="13">
        <f t="shared" si="25"/>
        <v>0</v>
      </c>
      <c r="G116" s="13">
        <f t="shared" si="25"/>
        <v>0</v>
      </c>
      <c r="H116" s="13">
        <f t="shared" si="25"/>
        <v>0</v>
      </c>
      <c r="I116" s="13">
        <f t="shared" si="25"/>
        <v>0</v>
      </c>
      <c r="J116" s="13">
        <f t="shared" si="25"/>
        <v>0</v>
      </c>
      <c r="K116" s="13">
        <f t="shared" si="25"/>
        <v>0</v>
      </c>
      <c r="L116" s="13">
        <f t="shared" si="25"/>
        <v>0</v>
      </c>
      <c r="M116" s="13">
        <f t="shared" si="25"/>
        <v>0</v>
      </c>
      <c r="N116" s="13">
        <f t="shared" si="25"/>
        <v>0</v>
      </c>
      <c r="O116" s="13">
        <f t="shared" si="23"/>
        <v>0</v>
      </c>
      <c r="P116" s="82"/>
      <c r="Q116" s="79"/>
    </row>
    <row r="117" spans="1:17" hidden="1" x14ac:dyDescent="0.3">
      <c r="A117" s="28" t="s">
        <v>110</v>
      </c>
      <c r="B117" s="11">
        <v>844</v>
      </c>
      <c r="C117" s="6" t="s">
        <v>253</v>
      </c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3">
        <f t="shared" si="23"/>
        <v>0</v>
      </c>
      <c r="P117" s="82"/>
      <c r="Q117" s="79"/>
    </row>
    <row r="118" spans="1:17" hidden="1" x14ac:dyDescent="0.3">
      <c r="A118" s="28" t="s">
        <v>122</v>
      </c>
      <c r="B118" s="11">
        <v>844</v>
      </c>
      <c r="C118" s="6" t="s">
        <v>254</v>
      </c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3">
        <f t="shared" si="23"/>
        <v>0</v>
      </c>
      <c r="P118" s="82"/>
      <c r="Q118" s="79"/>
    </row>
    <row r="119" spans="1:17" hidden="1" x14ac:dyDescent="0.3">
      <c r="A119" s="28" t="s">
        <v>176</v>
      </c>
      <c r="B119" s="11">
        <v>844</v>
      </c>
      <c r="C119" s="6" t="s">
        <v>159</v>
      </c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3">
        <f t="shared" si="23"/>
        <v>0</v>
      </c>
      <c r="P119" s="82"/>
      <c r="Q119" s="79"/>
    </row>
    <row r="120" spans="1:17" hidden="1" x14ac:dyDescent="0.3">
      <c r="A120" s="28" t="s">
        <v>125</v>
      </c>
      <c r="B120" s="11">
        <v>844</v>
      </c>
      <c r="C120" s="6" t="s">
        <v>158</v>
      </c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3">
        <f t="shared" si="23"/>
        <v>0</v>
      </c>
      <c r="P120" s="82"/>
      <c r="Q120" s="79"/>
    </row>
    <row r="121" spans="1:17" hidden="1" x14ac:dyDescent="0.3">
      <c r="A121" s="28" t="s">
        <v>177</v>
      </c>
      <c r="B121" s="11">
        <v>844</v>
      </c>
      <c r="C121" s="6" t="s">
        <v>157</v>
      </c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3">
        <f t="shared" si="23"/>
        <v>0</v>
      </c>
      <c r="P121" s="82"/>
      <c r="Q121" s="79"/>
    </row>
    <row r="122" spans="1:17" ht="15" thickBot="1" x14ac:dyDescent="0.35">
      <c r="A122" s="28" t="s">
        <v>279</v>
      </c>
      <c r="B122" s="11">
        <v>844</v>
      </c>
      <c r="C122" s="6" t="s">
        <v>257</v>
      </c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3">
        <f t="shared" si="23"/>
        <v>0</v>
      </c>
      <c r="P122" s="82"/>
      <c r="Q122" s="79"/>
    </row>
    <row r="123" spans="1:17" hidden="1" x14ac:dyDescent="0.3">
      <c r="A123" s="119" t="s">
        <v>186</v>
      </c>
      <c r="B123" s="120"/>
      <c r="C123" s="121"/>
      <c r="D123" s="13">
        <f>D124</f>
        <v>0</v>
      </c>
      <c r="E123" s="13">
        <f t="shared" ref="E123:N123" si="26">E124</f>
        <v>0</v>
      </c>
      <c r="F123" s="13">
        <f t="shared" si="26"/>
        <v>0</v>
      </c>
      <c r="G123" s="13">
        <f t="shared" si="26"/>
        <v>0</v>
      </c>
      <c r="H123" s="13">
        <f t="shared" si="26"/>
        <v>0</v>
      </c>
      <c r="I123" s="13">
        <f t="shared" si="26"/>
        <v>0</v>
      </c>
      <c r="J123" s="13">
        <f t="shared" si="26"/>
        <v>0</v>
      </c>
      <c r="K123" s="13">
        <f t="shared" si="26"/>
        <v>0</v>
      </c>
      <c r="L123" s="13">
        <f t="shared" si="26"/>
        <v>0</v>
      </c>
      <c r="M123" s="13">
        <f t="shared" si="26"/>
        <v>0</v>
      </c>
      <c r="N123" s="13">
        <f t="shared" si="26"/>
        <v>0</v>
      </c>
      <c r="O123" s="13">
        <f t="shared" si="23"/>
        <v>0</v>
      </c>
      <c r="P123" s="82"/>
      <c r="Q123" s="79"/>
    </row>
    <row r="124" spans="1:17" ht="15" hidden="1" thickBot="1" x14ac:dyDescent="0.35">
      <c r="A124" s="84" t="s">
        <v>124</v>
      </c>
      <c r="B124" s="55">
        <v>922</v>
      </c>
      <c r="C124" s="56" t="s">
        <v>126</v>
      </c>
      <c r="D124" s="75">
        <v>0</v>
      </c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90">
        <f t="shared" si="23"/>
        <v>0</v>
      </c>
      <c r="P124" s="76"/>
      <c r="Q124" s="79"/>
    </row>
    <row r="125" spans="1:17" ht="15" thickBot="1" x14ac:dyDescent="0.35">
      <c r="A125" s="139" t="s">
        <v>128</v>
      </c>
      <c r="B125" s="139"/>
      <c r="C125" s="139"/>
      <c r="D125" s="63">
        <f t="shared" ref="D125:N125" si="27">SUM(D7+D33+D35+D37+D39+D41+D43+D45+D49+D53+D72+D79+D83+D86+D89+D101+D104+D107+D109+D112+D114+D116+D123)</f>
        <v>58551211</v>
      </c>
      <c r="E125" s="63">
        <f t="shared" si="27"/>
        <v>6488411</v>
      </c>
      <c r="F125" s="63">
        <f t="shared" si="27"/>
        <v>10572300</v>
      </c>
      <c r="G125" s="63">
        <f t="shared" si="27"/>
        <v>121000</v>
      </c>
      <c r="H125" s="63">
        <f t="shared" si="27"/>
        <v>5467000</v>
      </c>
      <c r="I125" s="63">
        <f t="shared" si="27"/>
        <v>11216000</v>
      </c>
      <c r="J125" s="63">
        <f t="shared" si="27"/>
        <v>1100000</v>
      </c>
      <c r="K125" s="63">
        <f t="shared" si="27"/>
        <v>3234500</v>
      </c>
      <c r="L125" s="63">
        <f t="shared" si="27"/>
        <v>20077000</v>
      </c>
      <c r="M125" s="63">
        <f t="shared" si="27"/>
        <v>110000</v>
      </c>
      <c r="N125" s="63">
        <f t="shared" si="27"/>
        <v>165000</v>
      </c>
      <c r="O125" s="86">
        <f t="shared" si="23"/>
        <v>58551211</v>
      </c>
      <c r="P125" s="82"/>
      <c r="Q125" s="79"/>
    </row>
    <row r="126" spans="1:17" ht="15" thickBot="1" x14ac:dyDescent="0.35">
      <c r="A126" s="140" t="s">
        <v>129</v>
      </c>
      <c r="B126" s="140"/>
      <c r="C126" s="140"/>
      <c r="D126" s="64">
        <v>22788000</v>
      </c>
      <c r="E126" s="64">
        <v>262000</v>
      </c>
      <c r="F126" s="64"/>
      <c r="G126" s="64"/>
      <c r="H126" s="64"/>
      <c r="I126" s="64"/>
      <c r="J126" s="64"/>
      <c r="K126" s="64">
        <v>1170000</v>
      </c>
      <c r="L126" s="64">
        <v>21356000</v>
      </c>
      <c r="M126" s="64"/>
      <c r="N126" s="64"/>
      <c r="O126" s="88">
        <f t="shared" si="23"/>
        <v>22788000</v>
      </c>
      <c r="P126" s="82"/>
      <c r="Q126" s="79"/>
    </row>
    <row r="127" spans="1:17" ht="15" thickBot="1" x14ac:dyDescent="0.35">
      <c r="A127" s="135" t="s">
        <v>130</v>
      </c>
      <c r="B127" s="135"/>
      <c r="C127" s="135"/>
      <c r="D127" s="85">
        <f>SUM(D125:D126)</f>
        <v>81339211</v>
      </c>
      <c r="E127" s="85">
        <f t="shared" ref="E127:N127" si="28">SUM(E125:E126)</f>
        <v>6750411</v>
      </c>
      <c r="F127" s="85">
        <f t="shared" si="28"/>
        <v>10572300</v>
      </c>
      <c r="G127" s="85">
        <f t="shared" si="28"/>
        <v>121000</v>
      </c>
      <c r="H127" s="85">
        <f t="shared" si="28"/>
        <v>5467000</v>
      </c>
      <c r="I127" s="85">
        <f t="shared" si="28"/>
        <v>11216000</v>
      </c>
      <c r="J127" s="85">
        <f t="shared" si="28"/>
        <v>1100000</v>
      </c>
      <c r="K127" s="85">
        <f t="shared" si="28"/>
        <v>4404500</v>
      </c>
      <c r="L127" s="85">
        <f t="shared" si="28"/>
        <v>41433000</v>
      </c>
      <c r="M127" s="85">
        <f t="shared" si="28"/>
        <v>110000</v>
      </c>
      <c r="N127" s="85">
        <f t="shared" si="28"/>
        <v>165000</v>
      </c>
      <c r="O127" s="87">
        <f t="shared" si="23"/>
        <v>81339211</v>
      </c>
      <c r="P127" s="83"/>
      <c r="Q127" s="77"/>
    </row>
  </sheetData>
  <mergeCells count="28">
    <mergeCell ref="A127:C127"/>
    <mergeCell ref="A7:C7"/>
    <mergeCell ref="A6:C6"/>
    <mergeCell ref="A5:C5"/>
    <mergeCell ref="A114:C114"/>
    <mergeCell ref="A116:C116"/>
    <mergeCell ref="A123:C123"/>
    <mergeCell ref="A125:C125"/>
    <mergeCell ref="A126:C126"/>
    <mergeCell ref="A101:C101"/>
    <mergeCell ref="A104:C104"/>
    <mergeCell ref="A107:C107"/>
    <mergeCell ref="A109:C109"/>
    <mergeCell ref="A112:C112"/>
    <mergeCell ref="A33:C33"/>
    <mergeCell ref="A35:C35"/>
    <mergeCell ref="A37:C37"/>
    <mergeCell ref="A39:C39"/>
    <mergeCell ref="A41:C41"/>
    <mergeCell ref="A43:C43"/>
    <mergeCell ref="A45:C45"/>
    <mergeCell ref="A86:C86"/>
    <mergeCell ref="A89:C89"/>
    <mergeCell ref="A49:C49"/>
    <mergeCell ref="A53:C53"/>
    <mergeCell ref="A72:C72"/>
    <mergeCell ref="A79:C79"/>
    <mergeCell ref="A83:C83"/>
  </mergeCells>
  <phoneticPr fontId="5" type="noConversion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3106-FAE2-42A7-BB54-0B8EFF43102F}">
  <dimension ref="B1:H160"/>
  <sheetViews>
    <sheetView tabSelected="1" topLeftCell="A86" zoomScaleNormal="100" workbookViewId="0">
      <selection activeCell="K35" sqref="K35"/>
    </sheetView>
  </sheetViews>
  <sheetFormatPr defaultRowHeight="14.4" x14ac:dyDescent="0.3"/>
  <cols>
    <col min="2" max="2" width="24.6640625" customWidth="1"/>
    <col min="3" max="3" width="4.5546875" bestFit="1" customWidth="1"/>
    <col min="4" max="4" width="37.6640625" style="9" customWidth="1"/>
    <col min="5" max="5" width="15.33203125" style="9" bestFit="1" customWidth="1"/>
    <col min="6" max="6" width="12.88671875" bestFit="1" customWidth="1"/>
    <col min="7" max="7" width="11.5546875" bestFit="1" customWidth="1"/>
    <col min="8" max="8" width="11.33203125" bestFit="1" customWidth="1"/>
    <col min="9" max="9" width="15.109375" customWidth="1"/>
  </cols>
  <sheetData>
    <row r="1" spans="2:8" ht="15" thickBot="1" x14ac:dyDescent="0.35"/>
    <row r="2" spans="2:8" ht="15" thickBot="1" x14ac:dyDescent="0.35">
      <c r="B2" s="136" t="s">
        <v>1</v>
      </c>
      <c r="C2" s="137"/>
      <c r="D2" s="138"/>
      <c r="E2" s="31" t="s">
        <v>320</v>
      </c>
      <c r="F2" s="22" t="s">
        <v>153</v>
      </c>
      <c r="G2" s="22" t="s">
        <v>187</v>
      </c>
      <c r="H2" s="97" t="s">
        <v>291</v>
      </c>
    </row>
    <row r="3" spans="2:8" x14ac:dyDescent="0.3">
      <c r="B3" s="126" t="s">
        <v>7</v>
      </c>
      <c r="C3" s="127"/>
      <c r="D3" s="128"/>
      <c r="E3" s="71">
        <f>E158</f>
        <v>155286569</v>
      </c>
      <c r="F3" s="26">
        <f t="shared" ref="F3:H3" si="0">F158</f>
        <v>128864909</v>
      </c>
      <c r="G3" s="26">
        <f t="shared" si="0"/>
        <v>94797027</v>
      </c>
      <c r="H3" s="98">
        <f t="shared" si="0"/>
        <v>81339211</v>
      </c>
    </row>
    <row r="4" spans="2:8" x14ac:dyDescent="0.3">
      <c r="B4" s="119" t="s">
        <v>8</v>
      </c>
      <c r="C4" s="120"/>
      <c r="D4" s="121"/>
      <c r="E4" s="72">
        <f>SUM(E5:E31)</f>
        <v>39691401</v>
      </c>
      <c r="F4" s="13">
        <f>SUM(F5:F30)</f>
        <v>40636400</v>
      </c>
      <c r="G4" s="13">
        <f>SUM(G5:G30)</f>
        <v>41744100</v>
      </c>
      <c r="H4" s="99">
        <f>SUM(H5:H30)</f>
        <v>42837800</v>
      </c>
    </row>
    <row r="5" spans="2:8" x14ac:dyDescent="0.3">
      <c r="B5" s="28" t="s">
        <v>9</v>
      </c>
      <c r="C5" s="11">
        <v>611</v>
      </c>
      <c r="D5" s="6" t="s">
        <v>272</v>
      </c>
      <c r="E5" s="30">
        <v>34596191</v>
      </c>
      <c r="F5" s="5">
        <v>36000000</v>
      </c>
      <c r="G5" s="5">
        <v>37000000</v>
      </c>
      <c r="H5" s="100">
        <v>38000000</v>
      </c>
    </row>
    <row r="6" spans="2:8" x14ac:dyDescent="0.3">
      <c r="B6" s="28" t="s">
        <v>10</v>
      </c>
      <c r="C6" s="11">
        <v>613</v>
      </c>
      <c r="D6" s="6" t="s">
        <v>11</v>
      </c>
      <c r="E6" s="30">
        <v>1550000</v>
      </c>
      <c r="F6" s="5">
        <v>1550000</v>
      </c>
      <c r="G6" s="5">
        <v>1600000</v>
      </c>
      <c r="H6" s="100">
        <v>1650000</v>
      </c>
    </row>
    <row r="7" spans="2:8" x14ac:dyDescent="0.3">
      <c r="B7" s="28" t="s">
        <v>192</v>
      </c>
      <c r="C7" s="11">
        <v>613</v>
      </c>
      <c r="D7" s="6" t="s">
        <v>289</v>
      </c>
      <c r="E7" s="30">
        <v>140000</v>
      </c>
      <c r="F7" s="5">
        <v>150000</v>
      </c>
      <c r="G7" s="5">
        <v>150000</v>
      </c>
      <c r="H7" s="100">
        <v>150000</v>
      </c>
    </row>
    <row r="8" spans="2:8" ht="28.8" x14ac:dyDescent="0.3">
      <c r="B8" s="28" t="s">
        <v>134</v>
      </c>
      <c r="C8" s="11">
        <v>614</v>
      </c>
      <c r="D8" s="6" t="s">
        <v>12</v>
      </c>
      <c r="E8" s="30">
        <v>375000</v>
      </c>
      <c r="F8" s="5">
        <v>350000</v>
      </c>
      <c r="G8" s="5">
        <v>360000</v>
      </c>
      <c r="H8" s="100">
        <v>365000</v>
      </c>
    </row>
    <row r="9" spans="2:8" x14ac:dyDescent="0.3">
      <c r="B9" s="28" t="s">
        <v>193</v>
      </c>
      <c r="C9" s="11">
        <v>614</v>
      </c>
      <c r="D9" s="6" t="s">
        <v>13</v>
      </c>
      <c r="E9" s="30">
        <v>500</v>
      </c>
      <c r="F9" s="5">
        <v>1500</v>
      </c>
      <c r="G9" s="5">
        <v>1500</v>
      </c>
      <c r="H9" s="100">
        <v>1500</v>
      </c>
    </row>
    <row r="10" spans="2:8" ht="28.8" x14ac:dyDescent="0.3">
      <c r="B10" s="28" t="s">
        <v>14</v>
      </c>
      <c r="C10" s="11">
        <v>641</v>
      </c>
      <c r="D10" s="6" t="s">
        <v>15</v>
      </c>
      <c r="E10" s="30">
        <v>50000</v>
      </c>
      <c r="F10" s="5">
        <v>40000</v>
      </c>
      <c r="G10" s="5">
        <v>40000</v>
      </c>
      <c r="H10" s="100">
        <v>40000</v>
      </c>
    </row>
    <row r="11" spans="2:8" x14ac:dyDescent="0.3">
      <c r="B11" s="28" t="s">
        <v>194</v>
      </c>
      <c r="C11" s="11">
        <v>641</v>
      </c>
      <c r="D11" s="6" t="s">
        <v>265</v>
      </c>
      <c r="E11" s="30">
        <v>200000</v>
      </c>
      <c r="F11" s="5">
        <v>0</v>
      </c>
      <c r="G11" s="5">
        <v>0</v>
      </c>
      <c r="H11" s="100">
        <v>0</v>
      </c>
    </row>
    <row r="12" spans="2:8" x14ac:dyDescent="0.3">
      <c r="B12" s="28" t="s">
        <v>16</v>
      </c>
      <c r="C12" s="11">
        <v>642</v>
      </c>
      <c r="D12" s="6" t="s">
        <v>155</v>
      </c>
      <c r="E12" s="30">
        <v>1000000</v>
      </c>
      <c r="F12" s="5">
        <v>915000</v>
      </c>
      <c r="G12" s="5">
        <v>920000</v>
      </c>
      <c r="H12" s="100">
        <v>925000</v>
      </c>
    </row>
    <row r="13" spans="2:8" x14ac:dyDescent="0.3">
      <c r="B13" s="28" t="s">
        <v>17</v>
      </c>
      <c r="C13" s="11">
        <v>642</v>
      </c>
      <c r="D13" s="6" t="s">
        <v>195</v>
      </c>
      <c r="E13" s="30">
        <v>5000</v>
      </c>
      <c r="F13" s="5">
        <v>5000</v>
      </c>
      <c r="G13" s="5">
        <v>5000</v>
      </c>
      <c r="H13" s="100">
        <v>5000</v>
      </c>
    </row>
    <row r="14" spans="2:8" x14ac:dyDescent="0.3">
      <c r="B14" s="28" t="s">
        <v>18</v>
      </c>
      <c r="C14" s="11">
        <v>642</v>
      </c>
      <c r="D14" s="6" t="s">
        <v>19</v>
      </c>
      <c r="E14" s="30">
        <v>250000</v>
      </c>
      <c r="F14" s="5">
        <v>240000</v>
      </c>
      <c r="G14" s="5">
        <v>250000</v>
      </c>
      <c r="H14" s="100">
        <v>255000</v>
      </c>
    </row>
    <row r="15" spans="2:8" x14ac:dyDescent="0.3">
      <c r="B15" s="28" t="s">
        <v>20</v>
      </c>
      <c r="C15" s="11">
        <v>642</v>
      </c>
      <c r="D15" s="6" t="s">
        <v>21</v>
      </c>
      <c r="E15" s="30">
        <v>26500</v>
      </c>
      <c r="F15" s="5">
        <v>26000</v>
      </c>
      <c r="G15" s="5">
        <v>26500</v>
      </c>
      <c r="H15" s="100">
        <v>27000</v>
      </c>
    </row>
    <row r="16" spans="2:8" ht="28.8" x14ac:dyDescent="0.3">
      <c r="B16" s="28" t="s">
        <v>22</v>
      </c>
      <c r="C16" s="11">
        <v>642</v>
      </c>
      <c r="D16" s="6" t="s">
        <v>23</v>
      </c>
      <c r="E16" s="30">
        <v>130000</v>
      </c>
      <c r="F16" s="5">
        <v>135000</v>
      </c>
      <c r="G16" s="5">
        <v>140000</v>
      </c>
      <c r="H16" s="100">
        <v>145000</v>
      </c>
    </row>
    <row r="17" spans="2:8" ht="28.8" x14ac:dyDescent="0.3">
      <c r="B17" s="28" t="s">
        <v>24</v>
      </c>
      <c r="C17" s="11">
        <v>642</v>
      </c>
      <c r="D17" s="6" t="s">
        <v>25</v>
      </c>
      <c r="E17" s="30">
        <v>165000</v>
      </c>
      <c r="F17" s="5">
        <v>160000</v>
      </c>
      <c r="G17" s="5">
        <v>163000</v>
      </c>
      <c r="H17" s="100">
        <v>165000</v>
      </c>
    </row>
    <row r="18" spans="2:8" ht="28.8" x14ac:dyDescent="0.3">
      <c r="B18" s="28" t="s">
        <v>321</v>
      </c>
      <c r="C18" s="11">
        <v>642</v>
      </c>
      <c r="D18" s="6" t="s">
        <v>322</v>
      </c>
      <c r="E18" s="30">
        <v>10000</v>
      </c>
      <c r="F18" s="5"/>
      <c r="G18" s="5"/>
      <c r="H18" s="100"/>
    </row>
    <row r="19" spans="2:8" ht="28.8" x14ac:dyDescent="0.3">
      <c r="B19" s="28" t="s">
        <v>26</v>
      </c>
      <c r="C19" s="11">
        <v>642</v>
      </c>
      <c r="D19" s="6" t="s">
        <v>268</v>
      </c>
      <c r="E19" s="30">
        <v>20000</v>
      </c>
      <c r="F19" s="5">
        <v>30000</v>
      </c>
      <c r="G19" s="5">
        <v>33000</v>
      </c>
      <c r="H19" s="100">
        <v>35000</v>
      </c>
    </row>
    <row r="20" spans="2:8" ht="28.8" x14ac:dyDescent="0.3">
      <c r="B20" s="28" t="s">
        <v>27</v>
      </c>
      <c r="C20" s="11">
        <v>642</v>
      </c>
      <c r="D20" s="6" t="s">
        <v>28</v>
      </c>
      <c r="E20" s="30">
        <v>280000</v>
      </c>
      <c r="F20" s="5">
        <v>245000</v>
      </c>
      <c r="G20" s="5">
        <v>248000</v>
      </c>
      <c r="H20" s="100">
        <v>250000</v>
      </c>
    </row>
    <row r="21" spans="2:8" x14ac:dyDescent="0.3">
      <c r="B21" s="28" t="s">
        <v>29</v>
      </c>
      <c r="C21" s="11">
        <v>651</v>
      </c>
      <c r="D21" s="6" t="s">
        <v>30</v>
      </c>
      <c r="E21" s="30">
        <v>110000</v>
      </c>
      <c r="F21" s="5">
        <v>100000</v>
      </c>
      <c r="G21" s="5">
        <v>103000</v>
      </c>
      <c r="H21" s="100">
        <v>105000</v>
      </c>
    </row>
    <row r="22" spans="2:8" x14ac:dyDescent="0.3">
      <c r="B22" s="28" t="s">
        <v>31</v>
      </c>
      <c r="C22" s="11">
        <v>651</v>
      </c>
      <c r="D22" s="6" t="s">
        <v>32</v>
      </c>
      <c r="E22" s="30">
        <v>17000</v>
      </c>
      <c r="F22" s="5">
        <v>15000</v>
      </c>
      <c r="G22" s="5">
        <v>15500</v>
      </c>
      <c r="H22" s="100">
        <v>16000</v>
      </c>
    </row>
    <row r="23" spans="2:8" x14ac:dyDescent="0.3">
      <c r="B23" s="28" t="s">
        <v>33</v>
      </c>
      <c r="C23" s="11">
        <v>651</v>
      </c>
      <c r="D23" s="6" t="s">
        <v>34</v>
      </c>
      <c r="E23" s="30">
        <v>17000</v>
      </c>
      <c r="F23" s="5">
        <v>15000</v>
      </c>
      <c r="G23" s="5">
        <v>15500</v>
      </c>
      <c r="H23" s="100">
        <v>16000</v>
      </c>
    </row>
    <row r="24" spans="2:8" x14ac:dyDescent="0.3">
      <c r="B24" s="28" t="s">
        <v>196</v>
      </c>
      <c r="C24" s="11">
        <v>652</v>
      </c>
      <c r="D24" s="6" t="s">
        <v>172</v>
      </c>
      <c r="E24" s="30">
        <v>23200</v>
      </c>
      <c r="F24" s="5">
        <v>22400</v>
      </c>
      <c r="G24" s="5">
        <v>21600</v>
      </c>
      <c r="H24" s="100">
        <v>20800</v>
      </c>
    </row>
    <row r="25" spans="2:8" ht="28.8" x14ac:dyDescent="0.3">
      <c r="B25" s="28" t="s">
        <v>35</v>
      </c>
      <c r="C25" s="11">
        <v>652</v>
      </c>
      <c r="D25" s="6" t="s">
        <v>36</v>
      </c>
      <c r="E25" s="30">
        <v>20000</v>
      </c>
      <c r="F25" s="5">
        <v>20000</v>
      </c>
      <c r="G25" s="5">
        <v>20000</v>
      </c>
      <c r="H25" s="100">
        <v>20000</v>
      </c>
    </row>
    <row r="26" spans="2:8" x14ac:dyDescent="0.3">
      <c r="B26" s="28" t="s">
        <v>197</v>
      </c>
      <c r="C26" s="11">
        <v>661</v>
      </c>
      <c r="D26" s="6" t="s">
        <v>154</v>
      </c>
      <c r="E26" s="30">
        <v>75000</v>
      </c>
      <c r="F26" s="5">
        <v>60000</v>
      </c>
      <c r="G26" s="5">
        <v>65000</v>
      </c>
      <c r="H26" s="100">
        <v>70000</v>
      </c>
    </row>
    <row r="27" spans="2:8" x14ac:dyDescent="0.3">
      <c r="B27" s="28" t="s">
        <v>198</v>
      </c>
      <c r="C27" s="11">
        <v>661</v>
      </c>
      <c r="D27" s="6" t="s">
        <v>133</v>
      </c>
      <c r="E27" s="30">
        <v>280000</v>
      </c>
      <c r="F27" s="5">
        <v>250000</v>
      </c>
      <c r="G27" s="5">
        <v>250000</v>
      </c>
      <c r="H27" s="100">
        <v>250000</v>
      </c>
    </row>
    <row r="28" spans="2:8" ht="28.8" x14ac:dyDescent="0.3">
      <c r="B28" s="28" t="s">
        <v>37</v>
      </c>
      <c r="C28" s="11">
        <v>681</v>
      </c>
      <c r="D28" s="6" t="s">
        <v>38</v>
      </c>
      <c r="E28" s="30">
        <v>1000</v>
      </c>
      <c r="F28" s="5">
        <v>1500</v>
      </c>
      <c r="G28" s="5">
        <v>1500</v>
      </c>
      <c r="H28" s="100">
        <v>1500</v>
      </c>
    </row>
    <row r="29" spans="2:8" ht="28.8" x14ac:dyDescent="0.3">
      <c r="B29" s="28" t="s">
        <v>39</v>
      </c>
      <c r="C29" s="11">
        <v>681</v>
      </c>
      <c r="D29" s="6" t="s">
        <v>40</v>
      </c>
      <c r="E29" s="30">
        <v>80000</v>
      </c>
      <c r="F29" s="5">
        <v>65000</v>
      </c>
      <c r="G29" s="5">
        <v>70000</v>
      </c>
      <c r="H29" s="100">
        <v>75000</v>
      </c>
    </row>
    <row r="30" spans="2:8" x14ac:dyDescent="0.3">
      <c r="B30" s="28" t="s">
        <v>41</v>
      </c>
      <c r="C30" s="11">
        <v>683</v>
      </c>
      <c r="D30" s="6" t="s">
        <v>42</v>
      </c>
      <c r="E30" s="30">
        <v>270000</v>
      </c>
      <c r="F30" s="5">
        <v>240000</v>
      </c>
      <c r="G30" s="5">
        <v>245000</v>
      </c>
      <c r="H30" s="100">
        <v>250000</v>
      </c>
    </row>
    <row r="31" spans="2:8" ht="28.8" x14ac:dyDescent="0.3">
      <c r="B31" s="92" t="s">
        <v>349</v>
      </c>
      <c r="C31" s="11">
        <v>818</v>
      </c>
      <c r="D31" s="93" t="s">
        <v>350</v>
      </c>
      <c r="E31" s="30">
        <v>10</v>
      </c>
      <c r="F31" s="5"/>
      <c r="G31" s="5"/>
      <c r="H31" s="100"/>
    </row>
    <row r="32" spans="2:8" x14ac:dyDescent="0.3">
      <c r="B32" s="119" t="s">
        <v>43</v>
      </c>
      <c r="C32" s="120"/>
      <c r="D32" s="121"/>
      <c r="E32" s="34">
        <f>E33</f>
        <v>6900000</v>
      </c>
      <c r="F32" s="58">
        <f t="shared" ref="F32:H32" si="1">F33</f>
        <v>9000000</v>
      </c>
      <c r="G32" s="58">
        <f t="shared" si="1"/>
        <v>9100000</v>
      </c>
      <c r="H32" s="101">
        <f t="shared" si="1"/>
        <v>9150000</v>
      </c>
    </row>
    <row r="33" spans="2:8" x14ac:dyDescent="0.3">
      <c r="B33" s="28" t="s">
        <v>44</v>
      </c>
      <c r="C33" s="11">
        <v>653</v>
      </c>
      <c r="D33" s="6" t="s">
        <v>45</v>
      </c>
      <c r="E33" s="30">
        <v>6900000</v>
      </c>
      <c r="F33" s="33">
        <v>9000000</v>
      </c>
      <c r="G33" s="33">
        <v>9100000</v>
      </c>
      <c r="H33" s="102">
        <v>9150000</v>
      </c>
    </row>
    <row r="34" spans="2:8" x14ac:dyDescent="0.3">
      <c r="B34" s="119" t="s">
        <v>46</v>
      </c>
      <c r="C34" s="120"/>
      <c r="D34" s="121"/>
      <c r="E34" s="34">
        <f>E35</f>
        <v>2800000</v>
      </c>
      <c r="F34" s="58">
        <f>F35</f>
        <v>900000</v>
      </c>
      <c r="G34" s="58">
        <f t="shared" ref="G34" si="2">G35</f>
        <v>1000000</v>
      </c>
      <c r="H34" s="101">
        <f t="shared" ref="H34" si="3">H35</f>
        <v>1100000</v>
      </c>
    </row>
    <row r="35" spans="2:8" x14ac:dyDescent="0.3">
      <c r="B35" s="28" t="s">
        <v>47</v>
      </c>
      <c r="C35" s="11">
        <v>653</v>
      </c>
      <c r="D35" s="6" t="s">
        <v>48</v>
      </c>
      <c r="E35" s="30">
        <v>2800000</v>
      </c>
      <c r="F35" s="33">
        <v>900000</v>
      </c>
      <c r="G35" s="33">
        <v>1000000</v>
      </c>
      <c r="H35" s="102">
        <v>1100000</v>
      </c>
    </row>
    <row r="36" spans="2:8" x14ac:dyDescent="0.3">
      <c r="B36" s="119" t="s">
        <v>49</v>
      </c>
      <c r="C36" s="120"/>
      <c r="D36" s="121"/>
      <c r="E36" s="34">
        <f>E37</f>
        <v>100000</v>
      </c>
      <c r="F36" s="58">
        <f t="shared" ref="F36" si="4">F37</f>
        <v>110000</v>
      </c>
      <c r="G36" s="58">
        <f>G37</f>
        <v>110000</v>
      </c>
      <c r="H36" s="101">
        <f t="shared" ref="H36" si="5">H37</f>
        <v>110000</v>
      </c>
    </row>
    <row r="37" spans="2:8" x14ac:dyDescent="0.3">
      <c r="B37" s="28" t="s">
        <v>50</v>
      </c>
      <c r="C37" s="11">
        <v>642</v>
      </c>
      <c r="D37" s="6" t="s">
        <v>51</v>
      </c>
      <c r="E37" s="30">
        <v>100000</v>
      </c>
      <c r="F37" s="5">
        <v>110000</v>
      </c>
      <c r="G37" s="5">
        <v>110000</v>
      </c>
      <c r="H37" s="100">
        <v>110000</v>
      </c>
    </row>
    <row r="38" spans="2:8" x14ac:dyDescent="0.3">
      <c r="B38" s="119" t="s">
        <v>258</v>
      </c>
      <c r="C38" s="120"/>
      <c r="D38" s="121"/>
      <c r="E38" s="34">
        <f>E39</f>
        <v>100000</v>
      </c>
      <c r="F38" s="58">
        <f>F39</f>
        <v>110000</v>
      </c>
      <c r="G38" s="58">
        <f t="shared" ref="G38" si="6">G39</f>
        <v>110000</v>
      </c>
      <c r="H38" s="101">
        <f t="shared" ref="H38" si="7">H39</f>
        <v>110000</v>
      </c>
    </row>
    <row r="39" spans="2:8" x14ac:dyDescent="0.3">
      <c r="B39" s="28" t="s">
        <v>52</v>
      </c>
      <c r="C39" s="11">
        <v>652</v>
      </c>
      <c r="D39" s="6" t="s">
        <v>53</v>
      </c>
      <c r="E39" s="30">
        <v>100000</v>
      </c>
      <c r="F39" s="5">
        <v>110000</v>
      </c>
      <c r="G39" s="5">
        <v>110000</v>
      </c>
      <c r="H39" s="100">
        <v>110000</v>
      </c>
    </row>
    <row r="40" spans="2:8" x14ac:dyDescent="0.3">
      <c r="B40" s="119" t="s">
        <v>54</v>
      </c>
      <c r="C40" s="120"/>
      <c r="D40" s="121"/>
      <c r="E40" s="34">
        <f>E41</f>
        <v>11000</v>
      </c>
      <c r="F40" s="58">
        <f t="shared" ref="F40" si="8">F41</f>
        <v>15000</v>
      </c>
      <c r="G40" s="58">
        <f t="shared" ref="G40" si="9">G41</f>
        <v>15000</v>
      </c>
      <c r="H40" s="101">
        <f t="shared" ref="H40" si="10">H41</f>
        <v>15000</v>
      </c>
    </row>
    <row r="41" spans="2:8" x14ac:dyDescent="0.3">
      <c r="B41" s="28" t="s">
        <v>55</v>
      </c>
      <c r="C41" s="11">
        <v>642</v>
      </c>
      <c r="D41" s="6" t="s">
        <v>56</v>
      </c>
      <c r="E41" s="30">
        <v>11000</v>
      </c>
      <c r="F41" s="5">
        <v>15000</v>
      </c>
      <c r="G41" s="5">
        <v>15000</v>
      </c>
      <c r="H41" s="100">
        <v>15000</v>
      </c>
    </row>
    <row r="42" spans="2:8" x14ac:dyDescent="0.3">
      <c r="B42" s="119" t="s">
        <v>57</v>
      </c>
      <c r="C42" s="120"/>
      <c r="D42" s="121"/>
      <c r="E42" s="34">
        <f>E43</f>
        <v>50000</v>
      </c>
      <c r="F42" s="58">
        <f t="shared" ref="F42" si="11">F43</f>
        <v>45000</v>
      </c>
      <c r="G42" s="58">
        <f t="shared" ref="G42" si="12">G43</f>
        <v>45000</v>
      </c>
      <c r="H42" s="101">
        <f t="shared" ref="H42" si="13">H43</f>
        <v>45000</v>
      </c>
    </row>
    <row r="43" spans="2:8" ht="28.8" x14ac:dyDescent="0.3">
      <c r="B43" s="28" t="s">
        <v>58</v>
      </c>
      <c r="C43" s="11">
        <v>642</v>
      </c>
      <c r="D43" s="6" t="s">
        <v>59</v>
      </c>
      <c r="E43" s="30">
        <v>50000</v>
      </c>
      <c r="F43" s="5">
        <v>45000</v>
      </c>
      <c r="G43" s="5">
        <v>45000</v>
      </c>
      <c r="H43" s="100">
        <v>45000</v>
      </c>
    </row>
    <row r="44" spans="2:8" x14ac:dyDescent="0.3">
      <c r="B44" s="119" t="s">
        <v>60</v>
      </c>
      <c r="C44" s="120"/>
      <c r="D44" s="121"/>
      <c r="E44" s="34">
        <f>E45+E46+E47+E48</f>
        <v>45500</v>
      </c>
      <c r="F44" s="58">
        <f t="shared" ref="F44:H44" si="14">F45+F47+F48</f>
        <v>28000</v>
      </c>
      <c r="G44" s="58">
        <f t="shared" si="14"/>
        <v>27000</v>
      </c>
      <c r="H44" s="101">
        <f t="shared" si="14"/>
        <v>27000</v>
      </c>
    </row>
    <row r="45" spans="2:8" ht="28.8" x14ac:dyDescent="0.3">
      <c r="B45" s="28" t="s">
        <v>61</v>
      </c>
      <c r="C45" s="11">
        <v>642</v>
      </c>
      <c r="D45" s="6" t="s">
        <v>62</v>
      </c>
      <c r="E45" s="30">
        <v>8000</v>
      </c>
      <c r="F45" s="5">
        <v>10000</v>
      </c>
      <c r="G45" s="5">
        <v>10000</v>
      </c>
      <c r="H45" s="100">
        <v>10000</v>
      </c>
    </row>
    <row r="46" spans="2:8" ht="28.8" x14ac:dyDescent="0.3">
      <c r="B46" s="28" t="s">
        <v>323</v>
      </c>
      <c r="C46" s="11">
        <v>642</v>
      </c>
      <c r="D46" s="6" t="s">
        <v>324</v>
      </c>
      <c r="E46" s="30">
        <v>6500</v>
      </c>
      <c r="F46" s="5"/>
      <c r="G46" s="5"/>
      <c r="H46" s="100"/>
    </row>
    <row r="47" spans="2:8" x14ac:dyDescent="0.3">
      <c r="B47" s="28" t="s">
        <v>63</v>
      </c>
      <c r="C47" s="11">
        <v>652</v>
      </c>
      <c r="D47" s="6" t="s">
        <v>64</v>
      </c>
      <c r="E47" s="30">
        <v>3000</v>
      </c>
      <c r="F47" s="5"/>
      <c r="G47" s="5"/>
      <c r="H47" s="100"/>
    </row>
    <row r="48" spans="2:8" ht="28.8" x14ac:dyDescent="0.3">
      <c r="B48" s="28" t="s">
        <v>65</v>
      </c>
      <c r="C48" s="11">
        <v>652</v>
      </c>
      <c r="D48" s="6" t="s">
        <v>178</v>
      </c>
      <c r="E48" s="30">
        <v>28000</v>
      </c>
      <c r="F48" s="5">
        <v>18000</v>
      </c>
      <c r="G48" s="5">
        <v>17000</v>
      </c>
      <c r="H48" s="100">
        <v>17000</v>
      </c>
    </row>
    <row r="49" spans="2:8" x14ac:dyDescent="0.3">
      <c r="B49" s="119" t="s">
        <v>66</v>
      </c>
      <c r="C49" s="120"/>
      <c r="D49" s="121"/>
      <c r="E49" s="34">
        <f>E51</f>
        <v>95000</v>
      </c>
      <c r="F49" s="58">
        <v>0</v>
      </c>
      <c r="G49" s="58">
        <f>G51</f>
        <v>0</v>
      </c>
      <c r="H49" s="101">
        <f>H51</f>
        <v>0</v>
      </c>
    </row>
    <row r="50" spans="2:8" hidden="1" x14ac:dyDescent="0.3">
      <c r="B50" s="28"/>
      <c r="C50" s="11">
        <v>633</v>
      </c>
      <c r="D50" s="6" t="s">
        <v>68</v>
      </c>
      <c r="E50" s="30"/>
      <c r="F50" s="5">
        <v>90000</v>
      </c>
      <c r="G50" s="5"/>
      <c r="H50" s="100"/>
    </row>
    <row r="51" spans="2:8" x14ac:dyDescent="0.3">
      <c r="B51" s="28" t="s">
        <v>325</v>
      </c>
      <c r="C51" s="11">
        <v>633</v>
      </c>
      <c r="D51" s="6" t="s">
        <v>326</v>
      </c>
      <c r="E51" s="30">
        <v>95000</v>
      </c>
      <c r="F51" s="5">
        <v>0</v>
      </c>
      <c r="G51" s="5">
        <v>0</v>
      </c>
      <c r="H51" s="100">
        <v>0</v>
      </c>
    </row>
    <row r="52" spans="2:8" x14ac:dyDescent="0.3">
      <c r="B52" s="119" t="s">
        <v>71</v>
      </c>
      <c r="C52" s="120"/>
      <c r="D52" s="121"/>
      <c r="E52" s="34">
        <f>SUM(E53:E69)</f>
        <v>1966262</v>
      </c>
      <c r="F52" s="58">
        <f>SUM(F53:F70)</f>
        <v>1180400</v>
      </c>
      <c r="G52" s="58">
        <f>SUM(G53:G69)</f>
        <v>1157000</v>
      </c>
      <c r="H52" s="101">
        <f>SUM(H53:H69)</f>
        <v>1077000</v>
      </c>
    </row>
    <row r="53" spans="2:8" x14ac:dyDescent="0.3">
      <c r="B53" s="28" t="s">
        <v>72</v>
      </c>
      <c r="C53" s="11">
        <v>633</v>
      </c>
      <c r="D53" s="6" t="s">
        <v>201</v>
      </c>
      <c r="E53" s="30">
        <v>77000</v>
      </c>
      <c r="F53" s="5">
        <v>77000</v>
      </c>
      <c r="G53" s="5">
        <v>77000</v>
      </c>
      <c r="H53" s="100">
        <v>77000</v>
      </c>
    </row>
    <row r="54" spans="2:8" x14ac:dyDescent="0.3">
      <c r="B54" s="28" t="s">
        <v>73</v>
      </c>
      <c r="C54" s="11">
        <v>633</v>
      </c>
      <c r="D54" s="6" t="s">
        <v>327</v>
      </c>
      <c r="E54" s="30">
        <v>300000</v>
      </c>
      <c r="F54" s="5"/>
      <c r="G54" s="5"/>
      <c r="H54" s="100"/>
    </row>
    <row r="55" spans="2:8" x14ac:dyDescent="0.3">
      <c r="B55" s="28" t="s">
        <v>67</v>
      </c>
      <c r="C55" s="11">
        <v>633</v>
      </c>
      <c r="D55" s="6" t="s">
        <v>202</v>
      </c>
      <c r="E55" s="30">
        <v>47025</v>
      </c>
      <c r="F55" s="5">
        <v>50000</v>
      </c>
      <c r="G55" s="5">
        <v>50000</v>
      </c>
      <c r="H55" s="100">
        <v>50000</v>
      </c>
    </row>
    <row r="56" spans="2:8" x14ac:dyDescent="0.3">
      <c r="B56" s="28" t="s">
        <v>351</v>
      </c>
      <c r="C56" s="11">
        <v>633</v>
      </c>
      <c r="D56" s="6" t="s">
        <v>352</v>
      </c>
      <c r="E56" s="30">
        <v>33920</v>
      </c>
      <c r="F56" s="5"/>
      <c r="G56" s="5"/>
      <c r="H56" s="100"/>
    </row>
    <row r="57" spans="2:8" ht="28.8" x14ac:dyDescent="0.3">
      <c r="B57" s="28" t="s">
        <v>69</v>
      </c>
      <c r="C57" s="11">
        <v>633</v>
      </c>
      <c r="D57" s="6" t="s">
        <v>171</v>
      </c>
      <c r="E57" s="30">
        <v>820000</v>
      </c>
      <c r="F57" s="5">
        <v>820000</v>
      </c>
      <c r="G57" s="5">
        <v>820000</v>
      </c>
      <c r="H57" s="100">
        <v>820000</v>
      </c>
    </row>
    <row r="58" spans="2:8" x14ac:dyDescent="0.3">
      <c r="B58" s="28" t="s">
        <v>70</v>
      </c>
      <c r="C58" s="11">
        <v>633</v>
      </c>
      <c r="D58" s="6" t="s">
        <v>184</v>
      </c>
      <c r="E58" s="30">
        <v>6750</v>
      </c>
      <c r="F58" s="5">
        <v>5000</v>
      </c>
      <c r="G58" s="5"/>
      <c r="H58" s="100"/>
    </row>
    <row r="59" spans="2:8" ht="28.8" x14ac:dyDescent="0.3">
      <c r="B59" s="28" t="s">
        <v>328</v>
      </c>
      <c r="C59" s="11">
        <v>633</v>
      </c>
      <c r="D59" s="6" t="s">
        <v>81</v>
      </c>
      <c r="E59" s="30">
        <v>81060</v>
      </c>
      <c r="F59" s="5">
        <v>60000</v>
      </c>
      <c r="G59" s="5">
        <v>60000</v>
      </c>
      <c r="H59" s="100">
        <v>60000</v>
      </c>
    </row>
    <row r="60" spans="2:8" x14ac:dyDescent="0.3">
      <c r="B60" s="28" t="s">
        <v>78</v>
      </c>
      <c r="C60" s="11">
        <v>633</v>
      </c>
      <c r="D60" s="6" t="s">
        <v>191</v>
      </c>
      <c r="E60" s="30">
        <v>1835</v>
      </c>
      <c r="F60" s="5"/>
      <c r="G60" s="5"/>
      <c r="H60" s="100"/>
    </row>
    <row r="61" spans="2:8" x14ac:dyDescent="0.3">
      <c r="B61" s="28" t="s">
        <v>204</v>
      </c>
      <c r="C61" s="11">
        <v>633</v>
      </c>
      <c r="D61" s="6" t="s">
        <v>205</v>
      </c>
      <c r="E61" s="30">
        <v>10000</v>
      </c>
      <c r="F61" s="5">
        <v>6000</v>
      </c>
      <c r="G61" s="5"/>
      <c r="H61" s="100"/>
    </row>
    <row r="62" spans="2:8" x14ac:dyDescent="0.3">
      <c r="B62" s="28" t="s">
        <v>206</v>
      </c>
      <c r="C62" s="11">
        <v>633</v>
      </c>
      <c r="D62" s="6" t="s">
        <v>207</v>
      </c>
      <c r="E62" s="30">
        <v>9000</v>
      </c>
      <c r="F62" s="5">
        <v>1000</v>
      </c>
      <c r="G62" s="5"/>
      <c r="H62" s="100"/>
    </row>
    <row r="63" spans="2:8" x14ac:dyDescent="0.3">
      <c r="B63" s="28" t="s">
        <v>208</v>
      </c>
      <c r="C63" s="11">
        <v>633</v>
      </c>
      <c r="D63" s="6" t="s">
        <v>209</v>
      </c>
      <c r="E63" s="30">
        <v>26875</v>
      </c>
      <c r="F63" s="5">
        <v>10000</v>
      </c>
      <c r="G63" s="5"/>
      <c r="H63" s="100"/>
    </row>
    <row r="64" spans="2:8" x14ac:dyDescent="0.3">
      <c r="B64" s="28" t="s">
        <v>210</v>
      </c>
      <c r="C64" s="11">
        <v>633</v>
      </c>
      <c r="D64" s="6" t="s">
        <v>211</v>
      </c>
      <c r="E64" s="30">
        <v>34000</v>
      </c>
      <c r="F64" s="5"/>
      <c r="G64" s="5"/>
      <c r="H64" s="100"/>
    </row>
    <row r="65" spans="2:8" hidden="1" x14ac:dyDescent="0.3">
      <c r="B65" s="28" t="s">
        <v>86</v>
      </c>
      <c r="C65" s="11">
        <v>633</v>
      </c>
      <c r="D65" s="6"/>
      <c r="E65" s="30"/>
      <c r="F65" s="5"/>
      <c r="G65" s="5">
        <v>0</v>
      </c>
      <c r="H65" s="100">
        <v>0</v>
      </c>
    </row>
    <row r="66" spans="2:8" ht="28.8" x14ac:dyDescent="0.3">
      <c r="B66" s="28" t="s">
        <v>212</v>
      </c>
      <c r="C66" s="11">
        <v>633</v>
      </c>
      <c r="D66" s="6" t="s">
        <v>74</v>
      </c>
      <c r="E66" s="30">
        <v>63000</v>
      </c>
      <c r="F66" s="5">
        <v>150000</v>
      </c>
      <c r="G66" s="5">
        <v>150000</v>
      </c>
      <c r="H66" s="100">
        <v>70000</v>
      </c>
    </row>
    <row r="67" spans="2:8" x14ac:dyDescent="0.3">
      <c r="B67" s="28" t="s">
        <v>213</v>
      </c>
      <c r="C67" s="11">
        <v>633</v>
      </c>
      <c r="D67" s="6" t="s">
        <v>214</v>
      </c>
      <c r="E67" s="30">
        <v>163999</v>
      </c>
      <c r="F67" s="5"/>
      <c r="G67" s="5"/>
      <c r="H67" s="100"/>
    </row>
    <row r="68" spans="2:8" x14ac:dyDescent="0.3">
      <c r="B68" s="28" t="s">
        <v>215</v>
      </c>
      <c r="C68" s="11">
        <v>633</v>
      </c>
      <c r="D68" s="6" t="s">
        <v>216</v>
      </c>
      <c r="E68" s="30">
        <v>1400</v>
      </c>
      <c r="F68" s="5"/>
      <c r="G68" s="5"/>
      <c r="H68" s="100"/>
    </row>
    <row r="69" spans="2:8" x14ac:dyDescent="0.3">
      <c r="B69" s="28" t="s">
        <v>217</v>
      </c>
      <c r="C69" s="11">
        <v>633</v>
      </c>
      <c r="D69" s="6" t="s">
        <v>218</v>
      </c>
      <c r="E69" s="30">
        <v>290398</v>
      </c>
      <c r="F69" s="5"/>
      <c r="G69" s="5"/>
      <c r="H69" s="100"/>
    </row>
    <row r="70" spans="2:8" x14ac:dyDescent="0.3">
      <c r="B70" s="28"/>
      <c r="C70" s="11">
        <v>633</v>
      </c>
      <c r="D70" s="93" t="s">
        <v>305</v>
      </c>
      <c r="E70" s="30"/>
      <c r="F70" s="5">
        <v>1400</v>
      </c>
      <c r="G70" s="5"/>
      <c r="H70" s="100"/>
    </row>
    <row r="71" spans="2:8" x14ac:dyDescent="0.3">
      <c r="B71" s="119" t="s">
        <v>160</v>
      </c>
      <c r="C71" s="120"/>
      <c r="D71" s="121"/>
      <c r="E71" s="72">
        <f>E72+E73+E74+E75+E76</f>
        <v>320053</v>
      </c>
      <c r="F71" s="13">
        <f>F72+F73+F74+F75+F76</f>
        <v>1020000</v>
      </c>
      <c r="G71" s="13">
        <f>G72+G73+G74+G75+G76</f>
        <v>1020000</v>
      </c>
      <c r="H71" s="99">
        <f>H72+H73+H74+H75+H76</f>
        <v>0</v>
      </c>
    </row>
    <row r="72" spans="2:8" ht="28.8" x14ac:dyDescent="0.3">
      <c r="B72" s="28" t="s">
        <v>261</v>
      </c>
      <c r="C72" s="11">
        <v>634</v>
      </c>
      <c r="D72" s="6" t="s">
        <v>222</v>
      </c>
      <c r="E72" s="30">
        <v>16000</v>
      </c>
      <c r="F72" s="5">
        <v>16000</v>
      </c>
      <c r="G72" s="5">
        <v>16000</v>
      </c>
      <c r="H72" s="100"/>
    </row>
    <row r="73" spans="2:8" ht="28.8" x14ac:dyDescent="0.3">
      <c r="B73" s="28" t="s">
        <v>173</v>
      </c>
      <c r="C73" s="11">
        <v>634</v>
      </c>
      <c r="D73" s="6" t="s">
        <v>162</v>
      </c>
      <c r="E73" s="30">
        <v>9960</v>
      </c>
      <c r="F73" s="5">
        <v>900000</v>
      </c>
      <c r="G73" s="5">
        <v>900000</v>
      </c>
      <c r="H73" s="100"/>
    </row>
    <row r="74" spans="2:8" x14ac:dyDescent="0.3">
      <c r="B74" s="28" t="s">
        <v>223</v>
      </c>
      <c r="C74" s="11">
        <v>634</v>
      </c>
      <c r="D74" s="6" t="s">
        <v>329</v>
      </c>
      <c r="E74" s="30">
        <v>104000</v>
      </c>
      <c r="F74" s="5">
        <v>104000</v>
      </c>
      <c r="G74" s="5">
        <v>104000</v>
      </c>
      <c r="H74" s="100"/>
    </row>
    <row r="75" spans="2:8" x14ac:dyDescent="0.3">
      <c r="B75" s="28" t="s">
        <v>224</v>
      </c>
      <c r="C75" s="11">
        <v>634</v>
      </c>
      <c r="D75" s="6" t="s">
        <v>332</v>
      </c>
      <c r="E75" s="30">
        <v>43960</v>
      </c>
      <c r="F75" s="5"/>
      <c r="G75" s="5"/>
      <c r="H75" s="100"/>
    </row>
    <row r="76" spans="2:8" x14ac:dyDescent="0.3">
      <c r="B76" s="28" t="s">
        <v>330</v>
      </c>
      <c r="C76" s="11">
        <v>634</v>
      </c>
      <c r="D76" s="93" t="s">
        <v>331</v>
      </c>
      <c r="E76" s="30">
        <v>146133</v>
      </c>
      <c r="F76" s="5"/>
      <c r="G76" s="5"/>
      <c r="H76" s="100"/>
    </row>
    <row r="77" spans="2:8" x14ac:dyDescent="0.3">
      <c r="B77" s="119" t="s">
        <v>92</v>
      </c>
      <c r="C77" s="120"/>
      <c r="D77" s="121"/>
      <c r="E77" s="34">
        <f>E78+E79+E80</f>
        <v>1545873</v>
      </c>
      <c r="F77" s="58">
        <f t="shared" ref="F77:H77" si="15">F78+F79+F80</f>
        <v>1550000</v>
      </c>
      <c r="G77" s="58">
        <f t="shared" si="15"/>
        <v>1550000</v>
      </c>
      <c r="H77" s="101">
        <f t="shared" si="15"/>
        <v>1550000</v>
      </c>
    </row>
    <row r="78" spans="2:8" x14ac:dyDescent="0.3">
      <c r="B78" s="28" t="s">
        <v>174</v>
      </c>
      <c r="C78" s="11">
        <v>611</v>
      </c>
      <c r="D78" s="6" t="s">
        <v>277</v>
      </c>
      <c r="E78" s="30">
        <v>842560</v>
      </c>
      <c r="F78" s="5">
        <v>830000</v>
      </c>
      <c r="G78" s="5">
        <v>855000</v>
      </c>
      <c r="H78" s="100">
        <v>880000</v>
      </c>
    </row>
    <row r="79" spans="2:8" ht="28.8" x14ac:dyDescent="0.3">
      <c r="B79" s="28" t="s">
        <v>82</v>
      </c>
      <c r="C79" s="11">
        <v>635</v>
      </c>
      <c r="D79" s="6" t="s">
        <v>94</v>
      </c>
      <c r="E79" s="30">
        <v>470800</v>
      </c>
      <c r="F79" s="5">
        <v>520000</v>
      </c>
      <c r="G79" s="5">
        <v>495000</v>
      </c>
      <c r="H79" s="100">
        <v>470000</v>
      </c>
    </row>
    <row r="80" spans="2:8" ht="28.8" x14ac:dyDescent="0.3">
      <c r="B80" s="28" t="s">
        <v>83</v>
      </c>
      <c r="C80" s="11">
        <v>635</v>
      </c>
      <c r="D80" s="6" t="s">
        <v>95</v>
      </c>
      <c r="E80" s="30">
        <v>232513</v>
      </c>
      <c r="F80" s="5">
        <v>200000</v>
      </c>
      <c r="G80" s="5">
        <v>200000</v>
      </c>
      <c r="H80" s="100">
        <v>200000</v>
      </c>
    </row>
    <row r="81" spans="2:8" x14ac:dyDescent="0.3">
      <c r="B81" s="119" t="s">
        <v>96</v>
      </c>
      <c r="C81" s="120"/>
      <c r="D81" s="121"/>
      <c r="E81" s="34">
        <f>E82+E83</f>
        <v>1108411</v>
      </c>
      <c r="F81" s="58">
        <f t="shared" ref="F81:H81" si="16">F82+F83</f>
        <v>1108411</v>
      </c>
      <c r="G81" s="58">
        <f t="shared" si="16"/>
        <v>1108411</v>
      </c>
      <c r="H81" s="101">
        <f t="shared" si="16"/>
        <v>1108411</v>
      </c>
    </row>
    <row r="82" spans="2:8" x14ac:dyDescent="0.3">
      <c r="B82" s="28" t="s">
        <v>84</v>
      </c>
      <c r="C82" s="11">
        <v>611</v>
      </c>
      <c r="D82" s="6" t="s">
        <v>287</v>
      </c>
      <c r="E82" s="30">
        <v>443452</v>
      </c>
      <c r="F82" s="5">
        <v>438411</v>
      </c>
      <c r="G82" s="5">
        <v>420411</v>
      </c>
      <c r="H82" s="100">
        <v>408411</v>
      </c>
    </row>
    <row r="83" spans="2:8" ht="28.8" x14ac:dyDescent="0.3">
      <c r="B83" s="28" t="s">
        <v>85</v>
      </c>
      <c r="C83" s="11">
        <v>635</v>
      </c>
      <c r="D83" s="6" t="s">
        <v>98</v>
      </c>
      <c r="E83" s="30">
        <v>664959</v>
      </c>
      <c r="F83" s="5">
        <v>670000</v>
      </c>
      <c r="G83" s="5">
        <v>688000</v>
      </c>
      <c r="H83" s="100">
        <v>700000</v>
      </c>
    </row>
    <row r="84" spans="2:8" x14ac:dyDescent="0.3">
      <c r="B84" s="119" t="s">
        <v>99</v>
      </c>
      <c r="C84" s="120"/>
      <c r="D84" s="121"/>
      <c r="E84" s="34">
        <f>E85+E86+E87+E88</f>
        <v>4302276</v>
      </c>
      <c r="F84" s="58">
        <f>F85+F86+F87+F88</f>
        <v>2420000</v>
      </c>
      <c r="G84" s="58">
        <f>G85+G86+G87+G88</f>
        <v>630000</v>
      </c>
      <c r="H84" s="101">
        <f>H85+H86+H87+H88</f>
        <v>640000</v>
      </c>
    </row>
    <row r="85" spans="2:8" ht="28.8" x14ac:dyDescent="0.3">
      <c r="B85" s="28" t="s">
        <v>87</v>
      </c>
      <c r="C85" s="11">
        <v>634</v>
      </c>
      <c r="D85" s="6" t="s">
        <v>168</v>
      </c>
      <c r="E85" s="30">
        <v>500000</v>
      </c>
      <c r="F85" s="5"/>
      <c r="G85" s="5"/>
      <c r="H85" s="100"/>
    </row>
    <row r="86" spans="2:8" ht="28.8" x14ac:dyDescent="0.3">
      <c r="B86" s="28" t="s">
        <v>225</v>
      </c>
      <c r="C86" s="11">
        <v>634</v>
      </c>
      <c r="D86" s="6" t="s">
        <v>226</v>
      </c>
      <c r="E86" s="30">
        <v>3106000</v>
      </c>
      <c r="F86" s="5">
        <v>1800000</v>
      </c>
      <c r="G86" s="5"/>
      <c r="H86" s="100"/>
    </row>
    <row r="87" spans="2:8" ht="28.8" x14ac:dyDescent="0.3">
      <c r="B87" s="28" t="s">
        <v>88</v>
      </c>
      <c r="C87" s="11">
        <v>634</v>
      </c>
      <c r="D87" s="6" t="s">
        <v>100</v>
      </c>
      <c r="E87" s="30">
        <v>613270</v>
      </c>
      <c r="F87" s="5">
        <v>620000</v>
      </c>
      <c r="G87" s="5">
        <v>630000</v>
      </c>
      <c r="H87" s="100">
        <v>640000</v>
      </c>
    </row>
    <row r="88" spans="2:8" ht="28.8" x14ac:dyDescent="0.3">
      <c r="B88" s="28" t="s">
        <v>227</v>
      </c>
      <c r="C88" s="11">
        <v>634</v>
      </c>
      <c r="D88" s="6" t="s">
        <v>228</v>
      </c>
      <c r="E88" s="30">
        <v>83006</v>
      </c>
      <c r="F88" s="5"/>
      <c r="G88" s="5"/>
      <c r="H88" s="100"/>
    </row>
    <row r="89" spans="2:8" x14ac:dyDescent="0.3">
      <c r="B89" s="119" t="s">
        <v>131</v>
      </c>
      <c r="C89" s="120"/>
      <c r="D89" s="121"/>
      <c r="E89" s="34">
        <f>SUM(E90:E122)</f>
        <v>45978557</v>
      </c>
      <c r="F89" s="58">
        <f>SUM(F90:F122)</f>
        <v>39415654</v>
      </c>
      <c r="G89" s="58">
        <f>SUM(G90:G122)</f>
        <v>9526516</v>
      </c>
      <c r="H89" s="101">
        <f>SUM(H90:H117)</f>
        <v>550000</v>
      </c>
    </row>
    <row r="90" spans="2:8" x14ac:dyDescent="0.3">
      <c r="B90" s="44" t="s">
        <v>77</v>
      </c>
      <c r="C90" s="45">
        <v>638</v>
      </c>
      <c r="D90" s="46" t="s">
        <v>229</v>
      </c>
      <c r="E90" s="48">
        <v>1915000</v>
      </c>
      <c r="F90" s="50">
        <v>9000000</v>
      </c>
      <c r="G90" s="50">
        <v>5206516</v>
      </c>
      <c r="H90" s="103"/>
    </row>
    <row r="91" spans="2:8" x14ac:dyDescent="0.3">
      <c r="B91" s="44" t="s">
        <v>333</v>
      </c>
      <c r="C91" s="45">
        <v>638</v>
      </c>
      <c r="D91" s="46" t="s">
        <v>297</v>
      </c>
      <c r="E91" s="48">
        <v>4174631</v>
      </c>
      <c r="F91" s="50">
        <v>2800000</v>
      </c>
      <c r="G91" s="50"/>
      <c r="H91" s="103"/>
    </row>
    <row r="92" spans="2:8" x14ac:dyDescent="0.3">
      <c r="B92" s="44" t="s">
        <v>334</v>
      </c>
      <c r="C92" s="45">
        <v>638</v>
      </c>
      <c r="D92" s="46" t="s">
        <v>298</v>
      </c>
      <c r="E92" s="48">
        <v>4495562</v>
      </c>
      <c r="F92" s="50">
        <v>3000000</v>
      </c>
      <c r="G92" s="50"/>
      <c r="H92" s="103"/>
    </row>
    <row r="93" spans="2:8" x14ac:dyDescent="0.3">
      <c r="B93" s="44" t="s">
        <v>335</v>
      </c>
      <c r="C93" s="45">
        <v>638</v>
      </c>
      <c r="D93" s="46" t="s">
        <v>299</v>
      </c>
      <c r="E93" s="48">
        <v>906803</v>
      </c>
      <c r="F93" s="50">
        <v>800000</v>
      </c>
      <c r="G93" s="50"/>
      <c r="H93" s="103"/>
    </row>
    <row r="94" spans="2:8" ht="28.8" x14ac:dyDescent="0.3">
      <c r="B94" s="44" t="s">
        <v>336</v>
      </c>
      <c r="C94" s="45">
        <v>638</v>
      </c>
      <c r="D94" s="46" t="s">
        <v>300</v>
      </c>
      <c r="E94" s="48">
        <v>3325386</v>
      </c>
      <c r="F94" s="50">
        <v>3222886</v>
      </c>
      <c r="G94" s="50"/>
      <c r="H94" s="103"/>
    </row>
    <row r="95" spans="2:8" ht="28.8" x14ac:dyDescent="0.3">
      <c r="B95" s="44" t="s">
        <v>89</v>
      </c>
      <c r="C95" s="45">
        <v>638</v>
      </c>
      <c r="D95" s="6" t="s">
        <v>164</v>
      </c>
      <c r="E95" s="48">
        <v>368000</v>
      </c>
      <c r="F95" s="50"/>
      <c r="G95" s="48"/>
      <c r="H95" s="103"/>
    </row>
    <row r="96" spans="2:8" ht="28.8" x14ac:dyDescent="0.3">
      <c r="B96" s="44" t="s">
        <v>90</v>
      </c>
      <c r="C96" s="45">
        <v>638</v>
      </c>
      <c r="D96" s="6" t="s">
        <v>230</v>
      </c>
      <c r="E96" s="48">
        <v>1843811</v>
      </c>
      <c r="F96" s="50"/>
      <c r="G96" s="48"/>
      <c r="H96" s="103"/>
    </row>
    <row r="97" spans="2:8" ht="28.8" x14ac:dyDescent="0.3">
      <c r="B97" s="44" t="s">
        <v>91</v>
      </c>
      <c r="C97" s="45">
        <v>638</v>
      </c>
      <c r="D97" s="6" t="s">
        <v>165</v>
      </c>
      <c r="E97" s="48">
        <v>5000000</v>
      </c>
      <c r="F97" s="50">
        <v>4000000</v>
      </c>
      <c r="G97" s="50"/>
      <c r="H97" s="103"/>
    </row>
    <row r="98" spans="2:8" ht="28.8" x14ac:dyDescent="0.3">
      <c r="B98" s="28" t="s">
        <v>231</v>
      </c>
      <c r="C98" s="11">
        <v>638</v>
      </c>
      <c r="D98" s="6" t="s">
        <v>232</v>
      </c>
      <c r="E98" s="30">
        <v>460143</v>
      </c>
      <c r="F98" s="5">
        <v>450000</v>
      </c>
      <c r="G98" s="5">
        <v>450000</v>
      </c>
      <c r="H98" s="100">
        <v>450000</v>
      </c>
    </row>
    <row r="99" spans="2:8" ht="28.8" x14ac:dyDescent="0.3">
      <c r="B99" s="28" t="s">
        <v>337</v>
      </c>
      <c r="C99" s="11">
        <v>638</v>
      </c>
      <c r="D99" s="6" t="s">
        <v>338</v>
      </c>
      <c r="E99" s="30">
        <v>22371</v>
      </c>
      <c r="F99" s="5"/>
      <c r="G99" s="5"/>
      <c r="H99" s="100"/>
    </row>
    <row r="100" spans="2:8" ht="28.8" x14ac:dyDescent="0.3">
      <c r="B100" s="28" t="s">
        <v>93</v>
      </c>
      <c r="C100" s="11">
        <v>638</v>
      </c>
      <c r="D100" s="6" t="s">
        <v>167</v>
      </c>
      <c r="E100" s="30">
        <v>8192000</v>
      </c>
      <c r="F100" s="5">
        <v>4000000</v>
      </c>
      <c r="G100" s="5"/>
      <c r="H100" s="100"/>
    </row>
    <row r="101" spans="2:8" x14ac:dyDescent="0.3">
      <c r="B101" s="28" t="s">
        <v>235</v>
      </c>
      <c r="C101" s="11">
        <v>638</v>
      </c>
      <c r="D101" s="6" t="s">
        <v>236</v>
      </c>
      <c r="E101" s="30">
        <v>661800</v>
      </c>
      <c r="F101" s="5">
        <v>661800</v>
      </c>
      <c r="G101" s="5"/>
      <c r="H101" s="100"/>
    </row>
    <row r="102" spans="2:8" ht="28.8" x14ac:dyDescent="0.3">
      <c r="B102" s="28" t="s">
        <v>237</v>
      </c>
      <c r="C102" s="11">
        <v>638</v>
      </c>
      <c r="D102" s="6" t="s">
        <v>238</v>
      </c>
      <c r="E102" s="30">
        <v>60000</v>
      </c>
      <c r="F102" s="5"/>
      <c r="G102" s="5"/>
      <c r="H102" s="100"/>
    </row>
    <row r="103" spans="2:8" ht="28.8" x14ac:dyDescent="0.3">
      <c r="B103" s="28" t="s">
        <v>97</v>
      </c>
      <c r="C103" s="11">
        <v>638</v>
      </c>
      <c r="D103" s="6" t="s">
        <v>163</v>
      </c>
      <c r="E103" s="30">
        <v>2190167</v>
      </c>
      <c r="F103" s="5"/>
      <c r="G103" s="5"/>
      <c r="H103" s="100"/>
    </row>
    <row r="104" spans="2:8" x14ac:dyDescent="0.3">
      <c r="B104" s="28" t="s">
        <v>144</v>
      </c>
      <c r="C104" s="11">
        <v>638</v>
      </c>
      <c r="D104" s="6" t="s">
        <v>152</v>
      </c>
      <c r="E104" s="30">
        <v>1909909</v>
      </c>
      <c r="F104" s="5"/>
      <c r="G104" s="5"/>
      <c r="H104" s="100"/>
    </row>
    <row r="105" spans="2:8" ht="28.8" x14ac:dyDescent="0.3">
      <c r="B105" s="28" t="s">
        <v>145</v>
      </c>
      <c r="C105" s="11">
        <v>638</v>
      </c>
      <c r="D105" s="29" t="s">
        <v>264</v>
      </c>
      <c r="E105" s="30">
        <v>29923</v>
      </c>
      <c r="F105" s="5"/>
      <c r="G105" s="5"/>
      <c r="H105" s="100"/>
    </row>
    <row r="106" spans="2:8" x14ac:dyDescent="0.3">
      <c r="B106" s="28" t="s">
        <v>239</v>
      </c>
      <c r="C106" s="11">
        <v>638</v>
      </c>
      <c r="D106" s="6" t="s">
        <v>184</v>
      </c>
      <c r="E106" s="30">
        <v>144600</v>
      </c>
      <c r="F106" s="5">
        <v>100000</v>
      </c>
      <c r="G106" s="5"/>
      <c r="H106" s="100"/>
    </row>
    <row r="107" spans="2:8" ht="28.8" x14ac:dyDescent="0.3">
      <c r="B107" s="28" t="s">
        <v>102</v>
      </c>
      <c r="C107" s="11">
        <v>638</v>
      </c>
      <c r="D107" s="6" t="s">
        <v>75</v>
      </c>
      <c r="E107" s="30">
        <v>98340</v>
      </c>
      <c r="F107" s="5">
        <v>100000</v>
      </c>
      <c r="G107" s="5">
        <v>100000</v>
      </c>
      <c r="H107" s="100">
        <v>100000</v>
      </c>
    </row>
    <row r="108" spans="2:8" ht="28.8" x14ac:dyDescent="0.3">
      <c r="B108" s="28" t="s">
        <v>242</v>
      </c>
      <c r="C108" s="11">
        <v>638</v>
      </c>
      <c r="D108" s="6" t="s">
        <v>243</v>
      </c>
      <c r="E108" s="30">
        <v>854221</v>
      </c>
      <c r="F108" s="5"/>
      <c r="G108" s="5"/>
      <c r="H108" s="100"/>
    </row>
    <row r="109" spans="2:8" ht="28.8" x14ac:dyDescent="0.3">
      <c r="B109" s="28" t="s">
        <v>146</v>
      </c>
      <c r="C109" s="11">
        <v>638</v>
      </c>
      <c r="D109" s="6" t="s">
        <v>166</v>
      </c>
      <c r="E109" s="30">
        <v>2006500</v>
      </c>
      <c r="F109" s="5">
        <v>2950000</v>
      </c>
      <c r="G109" s="5"/>
      <c r="H109" s="100"/>
    </row>
    <row r="110" spans="2:8" ht="28.8" x14ac:dyDescent="0.3">
      <c r="B110" s="28" t="s">
        <v>103</v>
      </c>
      <c r="C110" s="11">
        <v>638</v>
      </c>
      <c r="D110" s="6" t="s">
        <v>244</v>
      </c>
      <c r="E110" s="30">
        <v>323000</v>
      </c>
      <c r="F110" s="5"/>
      <c r="G110" s="5"/>
      <c r="H110" s="100"/>
    </row>
    <row r="111" spans="2:8" x14ac:dyDescent="0.3">
      <c r="B111" s="28" t="s">
        <v>339</v>
      </c>
      <c r="C111" s="11">
        <v>638</v>
      </c>
      <c r="D111" s="6" t="s">
        <v>340</v>
      </c>
      <c r="E111" s="30">
        <v>340000</v>
      </c>
      <c r="F111" s="5"/>
      <c r="G111" s="5"/>
      <c r="H111" s="100"/>
    </row>
    <row r="112" spans="2:8" ht="28.8" x14ac:dyDescent="0.3">
      <c r="B112" s="28" t="s">
        <v>341</v>
      </c>
      <c r="C112" s="11">
        <v>638</v>
      </c>
      <c r="D112" s="6" t="s">
        <v>342</v>
      </c>
      <c r="E112" s="30">
        <v>25500</v>
      </c>
      <c r="F112" s="5"/>
      <c r="G112" s="5"/>
      <c r="H112" s="100"/>
    </row>
    <row r="113" spans="2:8" ht="28.8" x14ac:dyDescent="0.3">
      <c r="B113" s="28" t="s">
        <v>147</v>
      </c>
      <c r="C113" s="11">
        <v>638</v>
      </c>
      <c r="D113" s="6" t="s">
        <v>245</v>
      </c>
      <c r="E113" s="30">
        <v>2125000</v>
      </c>
      <c r="F113" s="5"/>
      <c r="G113" s="5"/>
      <c r="H113" s="100"/>
    </row>
    <row r="114" spans="2:8" x14ac:dyDescent="0.3">
      <c r="B114" s="28" t="s">
        <v>148</v>
      </c>
      <c r="C114" s="11">
        <v>638</v>
      </c>
      <c r="D114" s="6" t="s">
        <v>246</v>
      </c>
      <c r="E114" s="30">
        <v>1734000</v>
      </c>
      <c r="F114" s="33"/>
      <c r="G114" s="33"/>
      <c r="H114" s="102"/>
    </row>
    <row r="115" spans="2:8" x14ac:dyDescent="0.3">
      <c r="B115" s="92" t="s">
        <v>343</v>
      </c>
      <c r="C115" s="11">
        <v>638</v>
      </c>
      <c r="D115" s="93" t="s">
        <v>275</v>
      </c>
      <c r="E115" s="30">
        <v>850000</v>
      </c>
      <c r="F115" s="33">
        <v>4250000</v>
      </c>
      <c r="G115" s="33">
        <v>850000</v>
      </c>
      <c r="H115" s="102"/>
    </row>
    <row r="116" spans="2:8" x14ac:dyDescent="0.3">
      <c r="B116" s="92" t="s">
        <v>344</v>
      </c>
      <c r="C116" s="11">
        <v>638</v>
      </c>
      <c r="D116" s="93" t="s">
        <v>345</v>
      </c>
      <c r="E116" s="30">
        <v>170000</v>
      </c>
      <c r="F116" s="33">
        <v>510000</v>
      </c>
      <c r="G116" s="33"/>
      <c r="H116" s="102"/>
    </row>
    <row r="117" spans="2:8" x14ac:dyDescent="0.3">
      <c r="B117" s="92" t="s">
        <v>346</v>
      </c>
      <c r="C117" s="11">
        <v>638</v>
      </c>
      <c r="D117" s="93" t="s">
        <v>276</v>
      </c>
      <c r="E117" s="30">
        <v>850000</v>
      </c>
      <c r="F117" s="33">
        <v>2720000</v>
      </c>
      <c r="G117" s="33">
        <v>2720000</v>
      </c>
      <c r="H117" s="102"/>
    </row>
    <row r="118" spans="2:8" x14ac:dyDescent="0.3">
      <c r="B118" s="92" t="s">
        <v>347</v>
      </c>
      <c r="C118" s="11">
        <v>638</v>
      </c>
      <c r="D118" s="93" t="s">
        <v>348</v>
      </c>
      <c r="E118" s="30">
        <v>425000</v>
      </c>
      <c r="F118" s="33">
        <v>255000</v>
      </c>
      <c r="G118" s="33"/>
      <c r="H118" s="102"/>
    </row>
    <row r="119" spans="2:8" x14ac:dyDescent="0.3">
      <c r="B119" s="28" t="s">
        <v>247</v>
      </c>
      <c r="C119" s="11">
        <v>638</v>
      </c>
      <c r="D119" s="93" t="s">
        <v>205</v>
      </c>
      <c r="E119" s="30">
        <v>112000</v>
      </c>
      <c r="F119" s="33">
        <v>75000</v>
      </c>
      <c r="G119" s="33"/>
      <c r="H119" s="102"/>
    </row>
    <row r="120" spans="2:8" x14ac:dyDescent="0.3">
      <c r="B120" s="28" t="s">
        <v>248</v>
      </c>
      <c r="C120" s="11">
        <v>638</v>
      </c>
      <c r="D120" s="93" t="s">
        <v>207</v>
      </c>
      <c r="E120" s="30">
        <v>83000</v>
      </c>
      <c r="F120" s="33">
        <v>55000</v>
      </c>
      <c r="G120" s="33"/>
      <c r="H120" s="102"/>
    </row>
    <row r="121" spans="2:8" x14ac:dyDescent="0.3">
      <c r="B121" s="28" t="s">
        <v>353</v>
      </c>
      <c r="C121" s="11">
        <v>638</v>
      </c>
      <c r="D121" s="93" t="s">
        <v>209</v>
      </c>
      <c r="E121" s="30">
        <v>170552</v>
      </c>
      <c r="F121" s="33">
        <v>217530</v>
      </c>
      <c r="G121" s="33"/>
      <c r="H121" s="102"/>
    </row>
    <row r="122" spans="2:8" x14ac:dyDescent="0.3">
      <c r="B122" s="28" t="s">
        <v>354</v>
      </c>
      <c r="C122" s="11">
        <v>638</v>
      </c>
      <c r="D122" s="93" t="s">
        <v>355</v>
      </c>
      <c r="E122" s="30">
        <v>111338</v>
      </c>
      <c r="F122" s="33">
        <v>248438</v>
      </c>
      <c r="G122" s="33">
        <v>200000</v>
      </c>
      <c r="H122" s="102"/>
    </row>
    <row r="123" spans="2:8" x14ac:dyDescent="0.3">
      <c r="B123" s="119" t="s">
        <v>104</v>
      </c>
      <c r="C123" s="120"/>
      <c r="D123" s="121"/>
      <c r="E123" s="72">
        <f>E124</f>
        <v>0</v>
      </c>
      <c r="F123" s="13">
        <f>F124</f>
        <v>0</v>
      </c>
      <c r="G123" s="13">
        <f>G124</f>
        <v>0</v>
      </c>
      <c r="H123" s="99">
        <f>H124</f>
        <v>0</v>
      </c>
    </row>
    <row r="124" spans="2:8" x14ac:dyDescent="0.3">
      <c r="B124" s="109"/>
      <c r="C124" s="110"/>
      <c r="D124" s="111"/>
      <c r="E124" s="112"/>
      <c r="F124" s="43"/>
      <c r="G124" s="43"/>
      <c r="H124" s="113"/>
    </row>
    <row r="125" spans="2:8" x14ac:dyDescent="0.3">
      <c r="B125" s="119" t="s">
        <v>107</v>
      </c>
      <c r="C125" s="120"/>
      <c r="D125" s="121"/>
      <c r="E125" s="38">
        <f>E126+E127+E128+E129</f>
        <v>98500</v>
      </c>
      <c r="F125" s="59">
        <f t="shared" ref="F125:H125" si="17">F126</f>
        <v>50000</v>
      </c>
      <c r="G125" s="59">
        <f t="shared" si="17"/>
        <v>50000</v>
      </c>
      <c r="H125" s="104">
        <f t="shared" si="17"/>
        <v>50000</v>
      </c>
    </row>
    <row r="126" spans="2:8" x14ac:dyDescent="0.3">
      <c r="B126" s="28" t="s">
        <v>135</v>
      </c>
      <c r="C126" s="11">
        <v>663</v>
      </c>
      <c r="D126" s="12" t="s">
        <v>108</v>
      </c>
      <c r="E126" s="36">
        <v>50000</v>
      </c>
      <c r="F126" s="5">
        <v>50000</v>
      </c>
      <c r="G126" s="5">
        <v>50000</v>
      </c>
      <c r="H126" s="100">
        <v>50000</v>
      </c>
    </row>
    <row r="127" spans="2:8" ht="28.8" x14ac:dyDescent="0.3">
      <c r="B127" s="28" t="s">
        <v>356</v>
      </c>
      <c r="C127" s="11">
        <v>663</v>
      </c>
      <c r="D127" s="12" t="s">
        <v>357</v>
      </c>
      <c r="E127" s="36">
        <v>25000</v>
      </c>
      <c r="F127" s="5"/>
      <c r="G127" s="5"/>
      <c r="H127" s="100"/>
    </row>
    <row r="128" spans="2:8" x14ac:dyDescent="0.3">
      <c r="B128" s="28" t="s">
        <v>358</v>
      </c>
      <c r="C128" s="11">
        <v>663</v>
      </c>
      <c r="D128" s="12" t="s">
        <v>359</v>
      </c>
      <c r="E128" s="36">
        <v>2000</v>
      </c>
      <c r="F128" s="5"/>
      <c r="G128" s="5"/>
      <c r="H128" s="100"/>
    </row>
    <row r="129" spans="2:8" ht="28.8" x14ac:dyDescent="0.3">
      <c r="B129" s="28" t="s">
        <v>250</v>
      </c>
      <c r="C129" s="11">
        <v>663</v>
      </c>
      <c r="D129" s="12" t="s">
        <v>251</v>
      </c>
      <c r="E129" s="36">
        <v>21500</v>
      </c>
      <c r="F129" s="5"/>
      <c r="G129" s="5"/>
      <c r="H129" s="100"/>
    </row>
    <row r="130" spans="2:8" x14ac:dyDescent="0.3">
      <c r="B130" s="119" t="s">
        <v>109</v>
      </c>
      <c r="C130" s="120"/>
      <c r="D130" s="121"/>
      <c r="E130" s="34">
        <f>E131+E132</f>
        <v>435010</v>
      </c>
      <c r="F130" s="58">
        <f t="shared" ref="F130:H130" si="18">F132</f>
        <v>50000</v>
      </c>
      <c r="G130" s="58">
        <f t="shared" si="18"/>
        <v>50000</v>
      </c>
      <c r="H130" s="101">
        <f t="shared" si="18"/>
        <v>50000</v>
      </c>
    </row>
    <row r="131" spans="2:8" s="116" customFormat="1" x14ac:dyDescent="0.3">
      <c r="B131" s="44" t="s">
        <v>286</v>
      </c>
      <c r="C131" s="117">
        <v>711</v>
      </c>
      <c r="D131" s="118" t="s">
        <v>360</v>
      </c>
      <c r="E131" s="48">
        <v>390010</v>
      </c>
      <c r="F131" s="114"/>
      <c r="G131" s="114"/>
      <c r="H131" s="115"/>
    </row>
    <row r="132" spans="2:8" ht="28.8" x14ac:dyDescent="0.3">
      <c r="B132" s="28" t="s">
        <v>252</v>
      </c>
      <c r="C132" s="11">
        <v>711</v>
      </c>
      <c r="D132" s="6" t="s">
        <v>111</v>
      </c>
      <c r="E132" s="30">
        <v>45000</v>
      </c>
      <c r="F132" s="5">
        <v>50000</v>
      </c>
      <c r="G132" s="5">
        <v>50000</v>
      </c>
      <c r="H132" s="100">
        <v>50000</v>
      </c>
    </row>
    <row r="133" spans="2:8" x14ac:dyDescent="0.3">
      <c r="B133" s="119" t="s">
        <v>112</v>
      </c>
      <c r="C133" s="120"/>
      <c r="D133" s="121"/>
      <c r="E133" s="34">
        <f>E134+E135</f>
        <v>180000</v>
      </c>
      <c r="F133" s="58">
        <f t="shared" ref="F133:H133" si="19">F134+F135</f>
        <v>145000</v>
      </c>
      <c r="G133" s="58">
        <f t="shared" si="19"/>
        <v>135000</v>
      </c>
      <c r="H133" s="101">
        <f t="shared" si="19"/>
        <v>125000</v>
      </c>
    </row>
    <row r="134" spans="2:8" x14ac:dyDescent="0.3">
      <c r="B134" s="28" t="s">
        <v>113</v>
      </c>
      <c r="C134" s="11">
        <v>721</v>
      </c>
      <c r="D134" s="6" t="s">
        <v>114</v>
      </c>
      <c r="E134" s="30">
        <v>60000</v>
      </c>
      <c r="F134" s="5">
        <v>45000</v>
      </c>
      <c r="G134" s="5">
        <v>40000</v>
      </c>
      <c r="H134" s="100">
        <v>35000</v>
      </c>
    </row>
    <row r="135" spans="2:8" x14ac:dyDescent="0.3">
      <c r="B135" s="28" t="s">
        <v>105</v>
      </c>
      <c r="C135" s="11">
        <v>721</v>
      </c>
      <c r="D135" s="6" t="s">
        <v>115</v>
      </c>
      <c r="E135" s="30">
        <v>120000</v>
      </c>
      <c r="F135" s="5">
        <v>100000</v>
      </c>
      <c r="G135" s="5">
        <v>95000</v>
      </c>
      <c r="H135" s="100">
        <v>90000</v>
      </c>
    </row>
    <row r="136" spans="2:8" x14ac:dyDescent="0.3">
      <c r="B136" s="119" t="s">
        <v>116</v>
      </c>
      <c r="C136" s="120"/>
      <c r="D136" s="121"/>
      <c r="E136" s="34">
        <f>E137</f>
        <v>5000</v>
      </c>
      <c r="F136" s="58">
        <f t="shared" ref="F136:H136" si="20">F137</f>
        <v>4000</v>
      </c>
      <c r="G136" s="58">
        <f t="shared" si="20"/>
        <v>4000</v>
      </c>
      <c r="H136" s="101">
        <f t="shared" si="20"/>
        <v>4000</v>
      </c>
    </row>
    <row r="137" spans="2:8" x14ac:dyDescent="0.3">
      <c r="B137" s="28" t="s">
        <v>106</v>
      </c>
      <c r="C137" s="11">
        <v>721</v>
      </c>
      <c r="D137" s="6" t="s">
        <v>117</v>
      </c>
      <c r="E137" s="30">
        <v>5000</v>
      </c>
      <c r="F137" s="5">
        <v>4000</v>
      </c>
      <c r="G137" s="5">
        <v>4000</v>
      </c>
      <c r="H137" s="100">
        <v>4000</v>
      </c>
    </row>
    <row r="138" spans="2:8" x14ac:dyDescent="0.3">
      <c r="B138" s="119" t="s">
        <v>118</v>
      </c>
      <c r="C138" s="120"/>
      <c r="D138" s="121"/>
      <c r="E138" s="34">
        <f>E139</f>
        <v>2000</v>
      </c>
      <c r="F138" s="58">
        <f t="shared" ref="F138:H138" si="21">F139</f>
        <v>2000</v>
      </c>
      <c r="G138" s="58">
        <f t="shared" si="21"/>
        <v>2000</v>
      </c>
      <c r="H138" s="101">
        <f t="shared" si="21"/>
        <v>2000</v>
      </c>
    </row>
    <row r="139" spans="2:8" ht="28.8" x14ac:dyDescent="0.3">
      <c r="B139" s="28" t="s">
        <v>119</v>
      </c>
      <c r="C139" s="11">
        <v>711</v>
      </c>
      <c r="D139" s="6" t="s">
        <v>120</v>
      </c>
      <c r="E139" s="30">
        <v>2000</v>
      </c>
      <c r="F139" s="5">
        <v>2000</v>
      </c>
      <c r="G139" s="5">
        <v>2000</v>
      </c>
      <c r="H139" s="100">
        <v>2000</v>
      </c>
    </row>
    <row r="140" spans="2:8" x14ac:dyDescent="0.3">
      <c r="B140" s="119" t="s">
        <v>121</v>
      </c>
      <c r="C140" s="120"/>
      <c r="D140" s="121"/>
      <c r="E140" s="34">
        <f>E141+E142+E143+E144+E145+E146+E147+E148+E149+E150+E151</f>
        <v>19603884</v>
      </c>
      <c r="F140" s="34">
        <f>F141+F142+F147+F150+F151+F152+F153</f>
        <v>8297044</v>
      </c>
      <c r="G140" s="34">
        <f>G141+G153</f>
        <v>4630000</v>
      </c>
      <c r="H140" s="105">
        <f>H141+H142+H143+H144+H146+H147+H150+H151++H152+H153</f>
        <v>0</v>
      </c>
    </row>
    <row r="141" spans="2:8" x14ac:dyDescent="0.3">
      <c r="B141" s="28" t="s">
        <v>175</v>
      </c>
      <c r="C141" s="11">
        <v>844</v>
      </c>
      <c r="D141" s="6" t="s">
        <v>255</v>
      </c>
      <c r="E141" s="30">
        <v>2708413</v>
      </c>
      <c r="F141" s="5">
        <v>1000000</v>
      </c>
      <c r="G141" s="5">
        <v>4000000</v>
      </c>
      <c r="H141" s="100"/>
    </row>
    <row r="142" spans="2:8" x14ac:dyDescent="0.3">
      <c r="B142" s="28" t="s">
        <v>361</v>
      </c>
      <c r="C142" s="11">
        <v>844</v>
      </c>
      <c r="D142" s="6" t="s">
        <v>316</v>
      </c>
      <c r="E142" s="30">
        <v>2190363</v>
      </c>
      <c r="F142" s="5">
        <v>3393844</v>
      </c>
      <c r="G142" s="5"/>
      <c r="H142" s="100"/>
    </row>
    <row r="143" spans="2:8" ht="28.8" x14ac:dyDescent="0.3">
      <c r="B143" s="28" t="s">
        <v>362</v>
      </c>
      <c r="C143" s="11">
        <v>844</v>
      </c>
      <c r="D143" s="6" t="s">
        <v>363</v>
      </c>
      <c r="E143" s="30">
        <v>313427</v>
      </c>
      <c r="F143" s="5"/>
      <c r="G143" s="5"/>
      <c r="H143" s="100"/>
    </row>
    <row r="144" spans="2:8" ht="28.8" x14ac:dyDescent="0.3">
      <c r="B144" s="28" t="s">
        <v>364</v>
      </c>
      <c r="C144" s="11">
        <v>844</v>
      </c>
      <c r="D144" s="6" t="s">
        <v>369</v>
      </c>
      <c r="E144" s="30">
        <v>1270284</v>
      </c>
      <c r="F144" s="5"/>
      <c r="G144" s="5"/>
      <c r="H144" s="100"/>
    </row>
    <row r="145" spans="2:8" ht="28.8" x14ac:dyDescent="0.3">
      <c r="B145" s="28" t="s">
        <v>365</v>
      </c>
      <c r="C145" s="11">
        <v>844</v>
      </c>
      <c r="D145" s="6" t="s">
        <v>370</v>
      </c>
      <c r="E145" s="30">
        <v>2530000</v>
      </c>
      <c r="F145" s="5"/>
      <c r="G145" s="5"/>
      <c r="H145" s="100"/>
    </row>
    <row r="146" spans="2:8" x14ac:dyDescent="0.3">
      <c r="B146" s="28" t="s">
        <v>366</v>
      </c>
      <c r="C146" s="11">
        <v>844</v>
      </c>
      <c r="D146" s="6" t="s">
        <v>371</v>
      </c>
      <c r="E146" s="30">
        <v>3601587</v>
      </c>
      <c r="F146" s="5"/>
      <c r="G146" s="5"/>
      <c r="H146" s="100"/>
    </row>
    <row r="147" spans="2:8" x14ac:dyDescent="0.3">
      <c r="B147" s="28" t="s">
        <v>367</v>
      </c>
      <c r="C147" s="11">
        <v>844</v>
      </c>
      <c r="D147" s="6" t="s">
        <v>372</v>
      </c>
      <c r="E147" s="30">
        <v>1331000</v>
      </c>
      <c r="F147" s="5">
        <v>1338200</v>
      </c>
      <c r="G147" s="5"/>
      <c r="H147" s="100"/>
    </row>
    <row r="148" spans="2:8" x14ac:dyDescent="0.3">
      <c r="B148" s="28" t="s">
        <v>368</v>
      </c>
      <c r="C148" s="11">
        <v>844</v>
      </c>
      <c r="D148" s="6" t="s">
        <v>373</v>
      </c>
      <c r="E148" s="30">
        <v>1000000</v>
      </c>
      <c r="F148" s="5"/>
      <c r="G148" s="5"/>
      <c r="H148" s="100"/>
    </row>
    <row r="149" spans="2:8" ht="28.8" x14ac:dyDescent="0.3">
      <c r="B149" s="28" t="s">
        <v>177</v>
      </c>
      <c r="C149" s="11">
        <v>844</v>
      </c>
      <c r="D149" s="6" t="s">
        <v>374</v>
      </c>
      <c r="E149" s="30">
        <v>129353</v>
      </c>
      <c r="F149" s="5"/>
      <c r="G149" s="5"/>
      <c r="H149" s="100"/>
    </row>
    <row r="150" spans="2:8" ht="28.8" x14ac:dyDescent="0.3">
      <c r="B150" s="28" t="s">
        <v>127</v>
      </c>
      <c r="C150" s="11">
        <v>844</v>
      </c>
      <c r="D150" s="6" t="s">
        <v>375</v>
      </c>
      <c r="E150" s="30">
        <v>1503328</v>
      </c>
      <c r="F150" s="5">
        <v>200000</v>
      </c>
      <c r="G150" s="5"/>
      <c r="H150" s="100"/>
    </row>
    <row r="151" spans="2:8" ht="28.8" x14ac:dyDescent="0.3">
      <c r="B151" s="28" t="s">
        <v>123</v>
      </c>
      <c r="C151" s="11">
        <v>844</v>
      </c>
      <c r="D151" s="6" t="s">
        <v>376</v>
      </c>
      <c r="E151" s="30">
        <v>3026129</v>
      </c>
      <c r="F151" s="5">
        <v>1000000</v>
      </c>
      <c r="G151" s="5"/>
      <c r="H151" s="100"/>
    </row>
    <row r="152" spans="2:8" ht="28.8" x14ac:dyDescent="0.3">
      <c r="B152" s="28"/>
      <c r="C152" s="11">
        <v>844</v>
      </c>
      <c r="D152" s="93" t="s">
        <v>378</v>
      </c>
      <c r="E152" s="30"/>
      <c r="F152" s="5">
        <v>1320000</v>
      </c>
      <c r="G152" s="5"/>
      <c r="H152" s="100"/>
    </row>
    <row r="153" spans="2:8" ht="28.8" x14ac:dyDescent="0.3">
      <c r="B153" s="28"/>
      <c r="C153" s="11">
        <v>844</v>
      </c>
      <c r="D153" s="93" t="s">
        <v>317</v>
      </c>
      <c r="E153" s="30"/>
      <c r="F153" s="5">
        <v>45000</v>
      </c>
      <c r="G153" s="5">
        <v>630000</v>
      </c>
      <c r="H153" s="100"/>
    </row>
    <row r="154" spans="2:8" x14ac:dyDescent="0.3">
      <c r="B154" s="119" t="s">
        <v>186</v>
      </c>
      <c r="C154" s="120"/>
      <c r="D154" s="121"/>
      <c r="E154" s="34">
        <v>6238192</v>
      </c>
      <c r="F154" s="13">
        <f>F155</f>
        <v>0</v>
      </c>
      <c r="G154" s="13">
        <f>G155</f>
        <v>0</v>
      </c>
      <c r="H154" s="99">
        <f>H155</f>
        <v>0</v>
      </c>
    </row>
    <row r="155" spans="2:8" ht="15" thickBot="1" x14ac:dyDescent="0.35">
      <c r="B155" s="28" t="s">
        <v>124</v>
      </c>
      <c r="C155" s="11">
        <v>922</v>
      </c>
      <c r="D155" s="6" t="s">
        <v>126</v>
      </c>
      <c r="E155" s="30"/>
      <c r="F155" s="5"/>
      <c r="G155" s="5"/>
      <c r="H155" s="100"/>
    </row>
    <row r="156" spans="2:8" ht="15" thickBot="1" x14ac:dyDescent="0.35">
      <c r="B156" s="123" t="s">
        <v>128</v>
      </c>
      <c r="C156" s="124"/>
      <c r="D156" s="125"/>
      <c r="E156" s="40">
        <f>E4+E32+E34+E36+E38+E40+E42+E44+E49+E52+E71+E77+E81+E84+E89+E123+E125+E130+E133+E136+E138+E140+E154</f>
        <v>131576919</v>
      </c>
      <c r="F156" s="62">
        <f>F4+F32+F34+F36+F38+F40+F42+F44+F49+F52+F71+F77+F81+F84+F89+F123+F125+F130+F133+F136+F138+F140+F154</f>
        <v>106086909</v>
      </c>
      <c r="G156" s="62">
        <f>G4+G32+G34+G36+G38+G40+G42+G44+G49+G52+G71+G77+G81+G84+G89+G123+G125+G130+G133+G136+G138+G140+G154</f>
        <v>72014027</v>
      </c>
      <c r="H156" s="106">
        <f>H4+H32+H34+H36+H38+H40+H42+H44+H49+H52+H71+H77+H81+H84+H89+H123+H125+H130+H133+H136+H138+H140+H154</f>
        <v>58551211</v>
      </c>
    </row>
    <row r="157" spans="2:8" ht="15" thickBot="1" x14ac:dyDescent="0.35">
      <c r="B157" s="132" t="s">
        <v>129</v>
      </c>
      <c r="C157" s="133"/>
      <c r="D157" s="134"/>
      <c r="E157" s="39">
        <v>23709650</v>
      </c>
      <c r="F157" s="94">
        <v>22778000</v>
      </c>
      <c r="G157" s="94">
        <v>22783000</v>
      </c>
      <c r="H157" s="107">
        <v>22788000</v>
      </c>
    </row>
    <row r="158" spans="2:8" ht="15" thickBot="1" x14ac:dyDescent="0.35">
      <c r="B158" s="141" t="s">
        <v>130</v>
      </c>
      <c r="C158" s="142"/>
      <c r="D158" s="142"/>
      <c r="E158" s="41">
        <f>SUM(E156:E157)</f>
        <v>155286569</v>
      </c>
      <c r="F158" s="15">
        <f>SUM(F156:F157)</f>
        <v>128864909</v>
      </c>
      <c r="G158" s="15">
        <f t="shared" ref="G158:H158" si="22">SUM(G156:G157)</f>
        <v>94797027</v>
      </c>
      <c r="H158" s="108">
        <f t="shared" si="22"/>
        <v>81339211</v>
      </c>
    </row>
    <row r="160" spans="2:8" x14ac:dyDescent="0.3">
      <c r="E160" s="35"/>
    </row>
  </sheetData>
  <mergeCells count="28">
    <mergeCell ref="B2:D2"/>
    <mergeCell ref="B3:D3"/>
    <mergeCell ref="B4:D4"/>
    <mergeCell ref="B158:D158"/>
    <mergeCell ref="B38:D38"/>
    <mergeCell ref="B32:D32"/>
    <mergeCell ref="B34:D34"/>
    <mergeCell ref="B36:D36"/>
    <mergeCell ref="B40:D40"/>
    <mergeCell ref="B42:D42"/>
    <mergeCell ref="B44:D44"/>
    <mergeCell ref="B49:D49"/>
    <mergeCell ref="B52:D52"/>
    <mergeCell ref="B71:D71"/>
    <mergeCell ref="B77:D77"/>
    <mergeCell ref="B81:D81"/>
    <mergeCell ref="B89:D89"/>
    <mergeCell ref="B84:D84"/>
    <mergeCell ref="B138:D138"/>
    <mergeCell ref="B140:D140"/>
    <mergeCell ref="B154:D154"/>
    <mergeCell ref="B157:D157"/>
    <mergeCell ref="B123:D123"/>
    <mergeCell ref="B125:D125"/>
    <mergeCell ref="B130:D130"/>
    <mergeCell ref="B133:D133"/>
    <mergeCell ref="B136:D136"/>
    <mergeCell ref="B156:D15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2026.-28.</vt:lpstr>
      <vt:lpstr>2027.</vt:lpstr>
      <vt:lpstr>2028.</vt:lpstr>
      <vt:lpstr>2025.-2028.</vt:lpstr>
      <vt:lpstr>'2025.-2028.'!Print_Area</vt:lpstr>
      <vt:lpstr>'2026.-28.'!Print_Area</vt:lpstr>
      <vt:lpstr>'2027.'!Print_Area</vt:lpstr>
      <vt:lpstr>'2028.'!Print_Area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Malović</dc:creator>
  <cp:lastModifiedBy>Karolina Burić</cp:lastModifiedBy>
  <cp:lastPrinted>2025-09-22T13:30:57Z</cp:lastPrinted>
  <dcterms:created xsi:type="dcterms:W3CDTF">2021-07-02T07:22:20Z</dcterms:created>
  <dcterms:modified xsi:type="dcterms:W3CDTF">2025-11-05T15:02:41Z</dcterms:modified>
</cp:coreProperties>
</file>