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dklc-my.sharepoint.com/personal/malovic_karlovac_hr/Documents/LIDIJA/Proračun 2024/Upute/"/>
    </mc:Choice>
  </mc:AlternateContent>
  <xr:revisionPtr revIDLastSave="350" documentId="13_ncr:1_{A72B8ADB-CFE5-464C-B439-7FD2C764031E}" xr6:coauthVersionLast="47" xr6:coauthVersionMax="47" xr10:uidLastSave="{28DB67B1-08DA-4383-BBA9-3781875EAC62}"/>
  <bookViews>
    <workbookView xWindow="-120" yWindow="-120" windowWidth="29040" windowHeight="15840" xr2:uid="{249898BE-F63A-4AA1-9C2A-60458BE78724}"/>
  </bookViews>
  <sheets>
    <sheet name="2024.-26." sheetId="1" r:id="rId1"/>
    <sheet name="2025." sheetId="3" r:id="rId2"/>
    <sheet name="2026." sheetId="2" r:id="rId3"/>
    <sheet name="2023.-2026." sheetId="4" r:id="rId4"/>
  </sheets>
  <definedNames>
    <definedName name="_xlnm._FilterDatabase" localSheetId="0" hidden="1">'2024.-26.'!$A$5:$S$147</definedName>
    <definedName name="_xlnm._FilterDatabase" localSheetId="1" hidden="1">'2025.'!$A$5:$N$147</definedName>
    <definedName name="_xlnm._FilterDatabase" localSheetId="2" hidden="1">'2026.'!$A$5:$O$138</definedName>
    <definedName name="_xlnm.Print_Area" localSheetId="3">'2023.-2026.'!$B$2:$H$154</definedName>
    <definedName name="_xlnm.Print_Area" localSheetId="0">'2024.-26.'!$A$3:$R$147</definedName>
    <definedName name="_xlnm.Print_Area" localSheetId="1">'2025.'!$A$3:$P$147</definedName>
    <definedName name="_xlnm.Print_Area" localSheetId="2">'2026.'!$A$2:$P$147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2" i="4" l="1"/>
  <c r="G152" i="4"/>
  <c r="H152" i="4"/>
  <c r="E3" i="4"/>
  <c r="E154" i="4"/>
  <c r="G144" i="4"/>
  <c r="H144" i="4"/>
  <c r="F144" i="4"/>
  <c r="F134" i="4" l="1"/>
  <c r="G134" i="4"/>
  <c r="H134" i="4"/>
  <c r="E134" i="4"/>
  <c r="F132" i="4"/>
  <c r="G132" i="4"/>
  <c r="H132" i="4"/>
  <c r="E132" i="4"/>
  <c r="F130" i="4"/>
  <c r="G130" i="4"/>
  <c r="H130" i="4"/>
  <c r="E130" i="4"/>
  <c r="F127" i="4"/>
  <c r="G127" i="4"/>
  <c r="H127" i="4"/>
  <c r="E127" i="4"/>
  <c r="F124" i="4"/>
  <c r="G124" i="4"/>
  <c r="H124" i="4"/>
  <c r="E124" i="4"/>
  <c r="F115" i="4"/>
  <c r="G115" i="4"/>
  <c r="H115" i="4"/>
  <c r="F119" i="4"/>
  <c r="G119" i="4"/>
  <c r="H119" i="4"/>
  <c r="E119" i="4"/>
  <c r="E115" i="4"/>
  <c r="F91" i="4"/>
  <c r="G91" i="4"/>
  <c r="H91" i="4"/>
  <c r="E91" i="4"/>
  <c r="E112" i="4"/>
  <c r="E92" i="4"/>
  <c r="F85" i="4"/>
  <c r="G85" i="4"/>
  <c r="H85" i="4"/>
  <c r="E85" i="4"/>
  <c r="F80" i="4"/>
  <c r="E80" i="4"/>
  <c r="E76" i="4"/>
  <c r="F70" i="4"/>
  <c r="G70" i="4"/>
  <c r="H70" i="4"/>
  <c r="E70" i="4"/>
  <c r="H41" i="4"/>
  <c r="G41" i="4"/>
  <c r="F41" i="4"/>
  <c r="E41" i="4"/>
  <c r="H39" i="4"/>
  <c r="G39" i="4"/>
  <c r="F39" i="4"/>
  <c r="E39" i="4"/>
  <c r="H37" i="4"/>
  <c r="G37" i="4"/>
  <c r="F37" i="4"/>
  <c r="E37" i="4"/>
  <c r="H35" i="4"/>
  <c r="G35" i="4"/>
  <c r="F35" i="4"/>
  <c r="E35" i="4"/>
  <c r="H33" i="4"/>
  <c r="G33" i="4"/>
  <c r="F33" i="4"/>
  <c r="E33" i="4"/>
  <c r="F31" i="4"/>
  <c r="G31" i="4"/>
  <c r="H31" i="4"/>
  <c r="E31" i="4"/>
  <c r="F52" i="4"/>
  <c r="G52" i="4"/>
  <c r="H52" i="4"/>
  <c r="F47" i="4"/>
  <c r="G47" i="4"/>
  <c r="H47" i="4"/>
  <c r="F43" i="4"/>
  <c r="G43" i="4"/>
  <c r="H43" i="4"/>
  <c r="E43" i="4"/>
  <c r="E64" i="4"/>
  <c r="E57" i="4"/>
  <c r="E50" i="4"/>
  <c r="E47" i="4" s="1"/>
  <c r="E4" i="4"/>
  <c r="E152" i="4" s="1"/>
  <c r="H81" i="4"/>
  <c r="H80" i="4" s="1"/>
  <c r="G81" i="4"/>
  <c r="G80" i="4" s="1"/>
  <c r="F81" i="4"/>
  <c r="H77" i="4"/>
  <c r="H76" i="4" s="1"/>
  <c r="G77" i="4"/>
  <c r="G76" i="4" s="1"/>
  <c r="F77" i="4"/>
  <c r="F76" i="4" s="1"/>
  <c r="H4" i="4"/>
  <c r="G4" i="4"/>
  <c r="F4" i="4"/>
  <c r="R106" i="1"/>
  <c r="R105" i="1"/>
  <c r="D146" i="3"/>
  <c r="P26" i="3"/>
  <c r="Q26" i="3" s="1"/>
  <c r="R26" i="1"/>
  <c r="S26" i="1" s="1"/>
  <c r="P26" i="2"/>
  <c r="Q26" i="2" s="1"/>
  <c r="L145" i="3"/>
  <c r="M145" i="3"/>
  <c r="N145" i="3"/>
  <c r="N147" i="3" s="1"/>
  <c r="O145" i="3"/>
  <c r="O147" i="3" s="1"/>
  <c r="L145" i="2"/>
  <c r="M145" i="2"/>
  <c r="N145" i="2"/>
  <c r="N147" i="2" s="1"/>
  <c r="O145" i="2"/>
  <c r="O147" i="2" s="1"/>
  <c r="P65" i="2"/>
  <c r="E156" i="4" l="1"/>
  <c r="E52" i="4"/>
  <c r="H154" i="4"/>
  <c r="H3" i="4" s="1"/>
  <c r="G154" i="4"/>
  <c r="G3" i="4" s="1"/>
  <c r="F154" i="4"/>
  <c r="F3" i="4" s="1"/>
  <c r="M6" i="3"/>
  <c r="D82" i="2"/>
  <c r="D78" i="2"/>
  <c r="D7" i="2"/>
  <c r="M146" i="2"/>
  <c r="P146" i="2" s="1"/>
  <c r="L147" i="2"/>
  <c r="K145" i="2"/>
  <c r="K147" i="2" s="1"/>
  <c r="J145" i="2"/>
  <c r="J147" i="2" s="1"/>
  <c r="I145" i="2"/>
  <c r="I147" i="2" s="1"/>
  <c r="H145" i="2"/>
  <c r="H147" i="2" s="1"/>
  <c r="G145" i="2"/>
  <c r="G147" i="2" s="1"/>
  <c r="F145" i="2"/>
  <c r="F147" i="2" s="1"/>
  <c r="E145" i="2"/>
  <c r="E147" i="2" s="1"/>
  <c r="P144" i="2"/>
  <c r="Q144" i="2" s="1"/>
  <c r="Q143" i="2"/>
  <c r="P142" i="2"/>
  <c r="Q142" i="2" s="1"/>
  <c r="P141" i="2"/>
  <c r="Q141" i="2" s="1"/>
  <c r="P140" i="2"/>
  <c r="Q140" i="2" s="1"/>
  <c r="Q139" i="2"/>
  <c r="P138" i="2"/>
  <c r="Q138" i="2" s="1"/>
  <c r="Q137" i="2"/>
  <c r="P136" i="2"/>
  <c r="Q136" i="2" s="1"/>
  <c r="P135" i="2"/>
  <c r="Q135" i="2" s="1"/>
  <c r="P134" i="2"/>
  <c r="Q134" i="2" s="1"/>
  <c r="P133" i="2"/>
  <c r="Q133" i="2" s="1"/>
  <c r="P132" i="2"/>
  <c r="Q132" i="2" s="1"/>
  <c r="P131" i="2"/>
  <c r="Q131" i="2" s="1"/>
  <c r="P130" i="2"/>
  <c r="Q130" i="2" s="1"/>
  <c r="P129" i="2"/>
  <c r="Q129" i="2" s="1"/>
  <c r="P128" i="2"/>
  <c r="Q128" i="2" s="1"/>
  <c r="Q127" i="2"/>
  <c r="P126" i="2"/>
  <c r="Q126" i="2" s="1"/>
  <c r="Q125" i="2"/>
  <c r="P124" i="2"/>
  <c r="Q124" i="2" s="1"/>
  <c r="Q123" i="2"/>
  <c r="P122" i="2"/>
  <c r="Q122" i="2" s="1"/>
  <c r="P121" i="2"/>
  <c r="Q121" i="2" s="1"/>
  <c r="Q120" i="2"/>
  <c r="P119" i="2"/>
  <c r="Q119" i="2" s="1"/>
  <c r="P118" i="2"/>
  <c r="Q118" i="2" s="1"/>
  <c r="Q117" i="2"/>
  <c r="P116" i="2"/>
  <c r="Q116" i="2" s="1"/>
  <c r="P115" i="2"/>
  <c r="Q115" i="2" s="1"/>
  <c r="P114" i="2"/>
  <c r="Q114" i="2" s="1"/>
  <c r="P113" i="2"/>
  <c r="Q113" i="2" s="1"/>
  <c r="Q112" i="2"/>
  <c r="P111" i="2"/>
  <c r="Q111" i="2" s="1"/>
  <c r="P110" i="2"/>
  <c r="Q110" i="2" s="1"/>
  <c r="P109" i="2"/>
  <c r="Q109" i="2" s="1"/>
  <c r="P108" i="2"/>
  <c r="Q108" i="2" s="1"/>
  <c r="P107" i="2"/>
  <c r="Q107" i="2" s="1"/>
  <c r="P106" i="2"/>
  <c r="Q106" i="2" s="1"/>
  <c r="P105" i="2"/>
  <c r="Q105" i="2" s="1"/>
  <c r="P104" i="2"/>
  <c r="Q104" i="2" s="1"/>
  <c r="P103" i="2"/>
  <c r="Q103" i="2" s="1"/>
  <c r="P102" i="2"/>
  <c r="Q102" i="2" s="1"/>
  <c r="P101" i="2"/>
  <c r="Q101" i="2" s="1"/>
  <c r="P100" i="2"/>
  <c r="Q100" i="2" s="1"/>
  <c r="P99" i="2"/>
  <c r="Q99" i="2" s="1"/>
  <c r="P98" i="2"/>
  <c r="Q98" i="2" s="1"/>
  <c r="P97" i="2"/>
  <c r="Q97" i="2" s="1"/>
  <c r="P96" i="2"/>
  <c r="Q96" i="2" s="1"/>
  <c r="P95" i="2"/>
  <c r="Q95" i="2" s="1"/>
  <c r="P94" i="2"/>
  <c r="Q94" i="2" s="1"/>
  <c r="P93" i="2"/>
  <c r="Q93" i="2" s="1"/>
  <c r="Q92" i="2"/>
  <c r="P91" i="2"/>
  <c r="Q91" i="2" s="1"/>
  <c r="P90" i="2"/>
  <c r="Q90" i="2" s="1"/>
  <c r="P89" i="2"/>
  <c r="Q89" i="2" s="1"/>
  <c r="P88" i="2"/>
  <c r="Q88" i="2" s="1"/>
  <c r="P87" i="2"/>
  <c r="Q87" i="2" s="1"/>
  <c r="Q86" i="2"/>
  <c r="Q85" i="2"/>
  <c r="P85" i="2"/>
  <c r="Q84" i="2"/>
  <c r="P83" i="2"/>
  <c r="Q83" i="2" s="1"/>
  <c r="P82" i="2"/>
  <c r="Q82" i="2" s="1"/>
  <c r="Q81" i="2"/>
  <c r="P80" i="2"/>
  <c r="Q80" i="2" s="1"/>
  <c r="P79" i="2"/>
  <c r="Q79" i="2" s="1"/>
  <c r="P78" i="2"/>
  <c r="P77" i="2"/>
  <c r="Q77" i="2" s="1"/>
  <c r="P76" i="2"/>
  <c r="Q76" i="2" s="1"/>
  <c r="P75" i="2"/>
  <c r="Q75" i="2" s="1"/>
  <c r="P74" i="2"/>
  <c r="Q74" i="2" s="1"/>
  <c r="P73" i="2"/>
  <c r="Q73" i="2" s="1"/>
  <c r="P72" i="2"/>
  <c r="Q72" i="2" s="1"/>
  <c r="P71" i="2"/>
  <c r="Q71" i="2" s="1"/>
  <c r="P70" i="2"/>
  <c r="Q70" i="2" s="1"/>
  <c r="P69" i="2"/>
  <c r="Q69" i="2" s="1"/>
  <c r="P68" i="2"/>
  <c r="Q68" i="2" s="1"/>
  <c r="P67" i="2"/>
  <c r="Q67" i="2" s="1"/>
  <c r="P66" i="2"/>
  <c r="Q66" i="2" s="1"/>
  <c r="Q65" i="2"/>
  <c r="Q64" i="2"/>
  <c r="P63" i="2"/>
  <c r="Q63" i="2" s="1"/>
  <c r="P62" i="2"/>
  <c r="Q62" i="2" s="1"/>
  <c r="P61" i="2"/>
  <c r="Q61" i="2" s="1"/>
  <c r="P60" i="2"/>
  <c r="Q60" i="2" s="1"/>
  <c r="P59" i="2"/>
  <c r="Q59" i="2" s="1"/>
  <c r="P58" i="2"/>
  <c r="Q58" i="2" s="1"/>
  <c r="P57" i="2"/>
  <c r="Q57" i="2" s="1"/>
  <c r="P56" i="2"/>
  <c r="Q56" i="2" s="1"/>
  <c r="P55" i="2"/>
  <c r="Q55" i="2" s="1"/>
  <c r="P54" i="2"/>
  <c r="Q54" i="2" s="1"/>
  <c r="Q53" i="2"/>
  <c r="P52" i="2"/>
  <c r="Q52" i="2" s="1"/>
  <c r="P51" i="2"/>
  <c r="Q51" i="2" s="1"/>
  <c r="P50" i="2"/>
  <c r="Q50" i="2" s="1"/>
  <c r="P49" i="2"/>
  <c r="Q49" i="2" s="1"/>
  <c r="Q48" i="2"/>
  <c r="P47" i="2"/>
  <c r="Q47" i="2" s="1"/>
  <c r="P46" i="2"/>
  <c r="Q46" i="2" s="1"/>
  <c r="P45" i="2"/>
  <c r="Q45" i="2" s="1"/>
  <c r="Q44" i="2"/>
  <c r="P43" i="2"/>
  <c r="Q43" i="2" s="1"/>
  <c r="Q42" i="2"/>
  <c r="P41" i="2"/>
  <c r="Q41" i="2" s="1"/>
  <c r="Q40" i="2"/>
  <c r="P39" i="2"/>
  <c r="Q39" i="2" s="1"/>
  <c r="Q38" i="2"/>
  <c r="P37" i="2"/>
  <c r="Q37" i="2" s="1"/>
  <c r="P36" i="2"/>
  <c r="Q36" i="2" s="1"/>
  <c r="P35" i="2"/>
  <c r="Q35" i="2" s="1"/>
  <c r="P34" i="2"/>
  <c r="Q34" i="2" s="1"/>
  <c r="P33" i="2"/>
  <c r="Q33" i="2" s="1"/>
  <c r="Q32" i="2"/>
  <c r="P31" i="2"/>
  <c r="Q31" i="2" s="1"/>
  <c r="P30" i="2"/>
  <c r="Q30" i="2" s="1"/>
  <c r="P29" i="2"/>
  <c r="Q29" i="2" s="1"/>
  <c r="P28" i="2"/>
  <c r="Q28" i="2" s="1"/>
  <c r="P27" i="2"/>
  <c r="Q27" i="2" s="1"/>
  <c r="P25" i="2"/>
  <c r="Q25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P16" i="2"/>
  <c r="Q16" i="2" s="1"/>
  <c r="P15" i="2"/>
  <c r="Q15" i="2" s="1"/>
  <c r="P14" i="2"/>
  <c r="Q14" i="2" s="1"/>
  <c r="P13" i="2"/>
  <c r="Q13" i="2" s="1"/>
  <c r="P12" i="2"/>
  <c r="Q12" i="2" s="1"/>
  <c r="P11" i="2"/>
  <c r="Q11" i="2" s="1"/>
  <c r="P10" i="2"/>
  <c r="Q10" i="2" s="1"/>
  <c r="P9" i="2"/>
  <c r="Q9" i="2" s="1"/>
  <c r="P8" i="2"/>
  <c r="O7" i="2"/>
  <c r="N7" i="2"/>
  <c r="M7" i="2"/>
  <c r="L7" i="2"/>
  <c r="K7" i="2"/>
  <c r="J7" i="2"/>
  <c r="I7" i="2"/>
  <c r="H7" i="2"/>
  <c r="G7" i="2"/>
  <c r="F7" i="2"/>
  <c r="E7" i="2"/>
  <c r="O6" i="2"/>
  <c r="N6" i="2"/>
  <c r="M6" i="2"/>
  <c r="L6" i="2"/>
  <c r="K6" i="2"/>
  <c r="J6" i="2"/>
  <c r="I6" i="2"/>
  <c r="H6" i="2"/>
  <c r="G6" i="2"/>
  <c r="F6" i="2"/>
  <c r="E6" i="2"/>
  <c r="D82" i="3"/>
  <c r="D78" i="3"/>
  <c r="D7" i="3"/>
  <c r="M146" i="3"/>
  <c r="P146" i="3" s="1"/>
  <c r="L147" i="3"/>
  <c r="K145" i="3"/>
  <c r="K147" i="3" s="1"/>
  <c r="J145" i="3"/>
  <c r="J147" i="3" s="1"/>
  <c r="I145" i="3"/>
  <c r="I147" i="3" s="1"/>
  <c r="H145" i="3"/>
  <c r="H147" i="3" s="1"/>
  <c r="G145" i="3"/>
  <c r="G147" i="3" s="1"/>
  <c r="F145" i="3"/>
  <c r="F147" i="3" s="1"/>
  <c r="E145" i="3"/>
  <c r="E147" i="3" s="1"/>
  <c r="P144" i="3"/>
  <c r="Q144" i="3" s="1"/>
  <c r="Q143" i="3"/>
  <c r="P142" i="3"/>
  <c r="Q142" i="3" s="1"/>
  <c r="P141" i="3"/>
  <c r="Q141" i="3" s="1"/>
  <c r="P140" i="3"/>
  <c r="Q140" i="3" s="1"/>
  <c r="Q139" i="3"/>
  <c r="P138" i="3"/>
  <c r="Q138" i="3" s="1"/>
  <c r="Q137" i="3"/>
  <c r="P136" i="3"/>
  <c r="Q136" i="3" s="1"/>
  <c r="P135" i="3"/>
  <c r="Q135" i="3" s="1"/>
  <c r="P134" i="3"/>
  <c r="Q134" i="3" s="1"/>
  <c r="P133" i="3"/>
  <c r="Q133" i="3" s="1"/>
  <c r="P132" i="3"/>
  <c r="Q132" i="3" s="1"/>
  <c r="P131" i="3"/>
  <c r="Q131" i="3" s="1"/>
  <c r="P130" i="3"/>
  <c r="Q130" i="3" s="1"/>
  <c r="P129" i="3"/>
  <c r="Q129" i="3" s="1"/>
  <c r="P128" i="3"/>
  <c r="Q128" i="3" s="1"/>
  <c r="Q127" i="3"/>
  <c r="P126" i="3"/>
  <c r="Q126" i="3" s="1"/>
  <c r="Q125" i="3"/>
  <c r="P124" i="3"/>
  <c r="Q124" i="3" s="1"/>
  <c r="Q123" i="3"/>
  <c r="P122" i="3"/>
  <c r="Q122" i="3" s="1"/>
  <c r="P121" i="3"/>
  <c r="Q121" i="3" s="1"/>
  <c r="Q120" i="3"/>
  <c r="P119" i="3"/>
  <c r="Q119" i="3" s="1"/>
  <c r="P118" i="3"/>
  <c r="Q118" i="3" s="1"/>
  <c r="Q117" i="3"/>
  <c r="P116" i="3"/>
  <c r="Q116" i="3" s="1"/>
  <c r="P115" i="3"/>
  <c r="Q115" i="3" s="1"/>
  <c r="P114" i="3"/>
  <c r="Q114" i="3" s="1"/>
  <c r="P113" i="3"/>
  <c r="Q113" i="3" s="1"/>
  <c r="Q112" i="3"/>
  <c r="P111" i="3"/>
  <c r="Q111" i="3" s="1"/>
  <c r="P110" i="3"/>
  <c r="Q110" i="3" s="1"/>
  <c r="P109" i="3"/>
  <c r="Q109" i="3" s="1"/>
  <c r="P108" i="3"/>
  <c r="Q108" i="3" s="1"/>
  <c r="P107" i="3"/>
  <c r="Q107" i="3" s="1"/>
  <c r="P106" i="3"/>
  <c r="Q106" i="3" s="1"/>
  <c r="P105" i="3"/>
  <c r="Q105" i="3" s="1"/>
  <c r="P104" i="3"/>
  <c r="Q104" i="3" s="1"/>
  <c r="P103" i="3"/>
  <c r="Q103" i="3" s="1"/>
  <c r="P102" i="3"/>
  <c r="Q102" i="3" s="1"/>
  <c r="P101" i="3"/>
  <c r="Q101" i="3" s="1"/>
  <c r="P100" i="3"/>
  <c r="Q100" i="3" s="1"/>
  <c r="P99" i="3"/>
  <c r="Q99" i="3" s="1"/>
  <c r="P98" i="3"/>
  <c r="Q98" i="3" s="1"/>
  <c r="P97" i="3"/>
  <c r="Q97" i="3" s="1"/>
  <c r="P96" i="3"/>
  <c r="Q96" i="3" s="1"/>
  <c r="P95" i="3"/>
  <c r="Q95" i="3" s="1"/>
  <c r="P94" i="3"/>
  <c r="Q94" i="3" s="1"/>
  <c r="P93" i="3"/>
  <c r="Q93" i="3" s="1"/>
  <c r="Q92" i="3"/>
  <c r="P91" i="3"/>
  <c r="Q91" i="3" s="1"/>
  <c r="P90" i="3"/>
  <c r="Q90" i="3" s="1"/>
  <c r="P89" i="3"/>
  <c r="Q89" i="3" s="1"/>
  <c r="P88" i="3"/>
  <c r="Q88" i="3" s="1"/>
  <c r="P87" i="3"/>
  <c r="Q87" i="3" s="1"/>
  <c r="Q86" i="3"/>
  <c r="P85" i="3"/>
  <c r="Q85" i="3" s="1"/>
  <c r="Q84" i="3"/>
  <c r="P83" i="3"/>
  <c r="Q83" i="3" s="1"/>
  <c r="P82" i="3"/>
  <c r="Q81" i="3"/>
  <c r="P80" i="3"/>
  <c r="Q80" i="3" s="1"/>
  <c r="P79" i="3"/>
  <c r="Q79" i="3" s="1"/>
  <c r="P78" i="3"/>
  <c r="P77" i="3"/>
  <c r="Q77" i="3" s="1"/>
  <c r="P76" i="3"/>
  <c r="Q76" i="3" s="1"/>
  <c r="P75" i="3"/>
  <c r="Q75" i="3" s="1"/>
  <c r="P74" i="3"/>
  <c r="Q74" i="3" s="1"/>
  <c r="P73" i="3"/>
  <c r="Q73" i="3" s="1"/>
  <c r="P72" i="3"/>
  <c r="Q72" i="3" s="1"/>
  <c r="P71" i="3"/>
  <c r="Q71" i="3" s="1"/>
  <c r="P70" i="3"/>
  <c r="Q70" i="3" s="1"/>
  <c r="P69" i="3"/>
  <c r="Q69" i="3" s="1"/>
  <c r="P68" i="3"/>
  <c r="Q68" i="3" s="1"/>
  <c r="P67" i="3"/>
  <c r="Q67" i="3" s="1"/>
  <c r="P66" i="3"/>
  <c r="Q66" i="3" s="1"/>
  <c r="Q65" i="3"/>
  <c r="P64" i="3"/>
  <c r="Q64" i="3" s="1"/>
  <c r="P63" i="3"/>
  <c r="Q63" i="3" s="1"/>
  <c r="P62" i="3"/>
  <c r="Q62" i="3" s="1"/>
  <c r="P61" i="3"/>
  <c r="Q61" i="3" s="1"/>
  <c r="P60" i="3"/>
  <c r="Q60" i="3" s="1"/>
  <c r="P59" i="3"/>
  <c r="Q59" i="3" s="1"/>
  <c r="P58" i="3"/>
  <c r="Q58" i="3" s="1"/>
  <c r="P57" i="3"/>
  <c r="Q57" i="3" s="1"/>
  <c r="P56" i="3"/>
  <c r="Q56" i="3" s="1"/>
  <c r="P55" i="3"/>
  <c r="Q55" i="3" s="1"/>
  <c r="P54" i="3"/>
  <c r="Q54" i="3" s="1"/>
  <c r="Q53" i="3"/>
  <c r="P52" i="3"/>
  <c r="Q52" i="3" s="1"/>
  <c r="P51" i="3"/>
  <c r="Q51" i="3" s="1"/>
  <c r="P50" i="3"/>
  <c r="Q50" i="3" s="1"/>
  <c r="P49" i="3"/>
  <c r="Q49" i="3" s="1"/>
  <c r="Q48" i="3"/>
  <c r="P47" i="3"/>
  <c r="Q47" i="3" s="1"/>
  <c r="P46" i="3"/>
  <c r="Q46" i="3" s="1"/>
  <c r="P45" i="3"/>
  <c r="Q45" i="3" s="1"/>
  <c r="Q44" i="3"/>
  <c r="P43" i="3"/>
  <c r="Q43" i="3" s="1"/>
  <c r="Q42" i="3"/>
  <c r="P41" i="3"/>
  <c r="Q41" i="3" s="1"/>
  <c r="Q40" i="3"/>
  <c r="P39" i="3"/>
  <c r="Q39" i="3" s="1"/>
  <c r="Q38" i="3"/>
  <c r="P37" i="3"/>
  <c r="Q37" i="3" s="1"/>
  <c r="P36" i="3"/>
  <c r="Q36" i="3" s="1"/>
  <c r="P35" i="3"/>
  <c r="Q35" i="3" s="1"/>
  <c r="P34" i="3"/>
  <c r="Q34" i="3" s="1"/>
  <c r="P33" i="3"/>
  <c r="Q33" i="3" s="1"/>
  <c r="Q32" i="3"/>
  <c r="P31" i="3"/>
  <c r="Q31" i="3" s="1"/>
  <c r="P30" i="3"/>
  <c r="Q30" i="3" s="1"/>
  <c r="P29" i="3"/>
  <c r="Q29" i="3" s="1"/>
  <c r="P28" i="3"/>
  <c r="Q28" i="3" s="1"/>
  <c r="P27" i="3"/>
  <c r="Q27" i="3" s="1"/>
  <c r="P25" i="3"/>
  <c r="Q25" i="3" s="1"/>
  <c r="P24" i="3"/>
  <c r="Q24" i="3" s="1"/>
  <c r="P23" i="3"/>
  <c r="Q23" i="3" s="1"/>
  <c r="P22" i="3"/>
  <c r="Q22" i="3" s="1"/>
  <c r="P21" i="3"/>
  <c r="Q21" i="3" s="1"/>
  <c r="P20" i="3"/>
  <c r="Q2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P11" i="3"/>
  <c r="Q11" i="3" s="1"/>
  <c r="P10" i="3"/>
  <c r="Q10" i="3" s="1"/>
  <c r="P9" i="3"/>
  <c r="Q9" i="3" s="1"/>
  <c r="P8" i="3"/>
  <c r="O7" i="3"/>
  <c r="N7" i="3"/>
  <c r="M7" i="3"/>
  <c r="L7" i="3"/>
  <c r="K7" i="3"/>
  <c r="J7" i="3"/>
  <c r="I7" i="3"/>
  <c r="H7" i="3"/>
  <c r="G7" i="3"/>
  <c r="F7" i="3"/>
  <c r="E7" i="3"/>
  <c r="O6" i="3"/>
  <c r="N6" i="3"/>
  <c r="L6" i="3"/>
  <c r="K6" i="3"/>
  <c r="J6" i="3"/>
  <c r="I6" i="3"/>
  <c r="H6" i="3"/>
  <c r="G6" i="3"/>
  <c r="F6" i="3"/>
  <c r="E6" i="3"/>
  <c r="R28" i="1"/>
  <c r="S28" i="1" s="1"/>
  <c r="M147" i="3" l="1"/>
  <c r="P145" i="2"/>
  <c r="P147" i="2" s="1"/>
  <c r="M147" i="2"/>
  <c r="D145" i="2"/>
  <c r="D146" i="2"/>
  <c r="Q146" i="2" s="1"/>
  <c r="Q78" i="2"/>
  <c r="D6" i="2"/>
  <c r="Q146" i="3"/>
  <c r="Q82" i="3"/>
  <c r="P7" i="2"/>
  <c r="Q7" i="2" s="1"/>
  <c r="P6" i="2"/>
  <c r="Q8" i="2"/>
  <c r="P145" i="3"/>
  <c r="P147" i="3" s="1"/>
  <c r="P6" i="3"/>
  <c r="P7" i="3"/>
  <c r="Q7" i="3" s="1"/>
  <c r="D6" i="3"/>
  <c r="Q78" i="3"/>
  <c r="D145" i="3"/>
  <c r="D147" i="3" s="1"/>
  <c r="Q8" i="3"/>
  <c r="R103" i="1"/>
  <c r="S103" i="1" s="1"/>
  <c r="R101" i="1"/>
  <c r="R71" i="1"/>
  <c r="L145" i="1"/>
  <c r="L147" i="1" s="1"/>
  <c r="M145" i="1"/>
  <c r="M147" i="1" s="1"/>
  <c r="O146" i="1"/>
  <c r="R146" i="1" s="1"/>
  <c r="S146" i="1" s="1"/>
  <c r="R129" i="1"/>
  <c r="S129" i="1" s="1"/>
  <c r="R130" i="1"/>
  <c r="S130" i="1" s="1"/>
  <c r="R131" i="1"/>
  <c r="R132" i="1"/>
  <c r="R133" i="1"/>
  <c r="S131" i="1"/>
  <c r="S132" i="1"/>
  <c r="S133" i="1"/>
  <c r="S137" i="1"/>
  <c r="L6" i="1"/>
  <c r="M6" i="1"/>
  <c r="L7" i="1"/>
  <c r="M7" i="1"/>
  <c r="G145" i="1"/>
  <c r="G147" i="1" s="1"/>
  <c r="S86" i="1"/>
  <c r="S81" i="1"/>
  <c r="E82" i="1"/>
  <c r="F82" i="1"/>
  <c r="D82" i="1"/>
  <c r="E78" i="1"/>
  <c r="F78" i="1"/>
  <c r="D78" i="1"/>
  <c r="R56" i="1"/>
  <c r="S56" i="1" s="1"/>
  <c r="R57" i="1"/>
  <c r="S57" i="1" s="1"/>
  <c r="H145" i="1"/>
  <c r="H147" i="1" s="1"/>
  <c r="I145" i="1"/>
  <c r="I147" i="1" s="1"/>
  <c r="J145" i="1"/>
  <c r="J147" i="1" s="1"/>
  <c r="K145" i="1"/>
  <c r="K147" i="1" s="1"/>
  <c r="N145" i="1"/>
  <c r="N147" i="1" s="1"/>
  <c r="O145" i="1"/>
  <c r="P145" i="1"/>
  <c r="P147" i="1" s="1"/>
  <c r="Q145" i="1"/>
  <c r="Q147" i="1" s="1"/>
  <c r="S32" i="1"/>
  <c r="S38" i="1"/>
  <c r="S40" i="1"/>
  <c r="S42" i="1"/>
  <c r="S44" i="1"/>
  <c r="S48" i="1"/>
  <c r="S53" i="1"/>
  <c r="S65" i="1"/>
  <c r="S84" i="1"/>
  <c r="S92" i="1"/>
  <c r="S112" i="1"/>
  <c r="S117" i="1"/>
  <c r="S120" i="1"/>
  <c r="S123" i="1"/>
  <c r="S125" i="1"/>
  <c r="S127" i="1"/>
  <c r="S139" i="1"/>
  <c r="S143" i="1"/>
  <c r="R104" i="1"/>
  <c r="S104" i="1" s="1"/>
  <c r="S105" i="1"/>
  <c r="S106" i="1"/>
  <c r="S107" i="1"/>
  <c r="R88" i="1"/>
  <c r="S88" i="1" s="1"/>
  <c r="R89" i="1"/>
  <c r="S89" i="1" s="1"/>
  <c r="D147" i="2" l="1"/>
  <c r="Q147" i="2" s="1"/>
  <c r="Q6" i="2"/>
  <c r="Q6" i="3"/>
  <c r="Q145" i="2"/>
  <c r="Q147" i="3"/>
  <c r="O147" i="1"/>
  <c r="I6" i="1"/>
  <c r="I7" i="1"/>
  <c r="E145" i="1"/>
  <c r="E147" i="1" s="1"/>
  <c r="F145" i="1" l="1"/>
  <c r="F147" i="1" s="1"/>
  <c r="D145" i="1"/>
  <c r="R19" i="1" l="1"/>
  <c r="S19" i="1" s="1"/>
  <c r="P7" i="1" l="1"/>
  <c r="P6" i="1"/>
  <c r="R144" i="1" l="1"/>
  <c r="S144" i="1" s="1"/>
  <c r="R142" i="1"/>
  <c r="S142" i="1" s="1"/>
  <c r="R141" i="1"/>
  <c r="S141" i="1" s="1"/>
  <c r="R140" i="1"/>
  <c r="S140" i="1" s="1"/>
  <c r="R138" i="1"/>
  <c r="S138" i="1" s="1"/>
  <c r="R136" i="1"/>
  <c r="S136" i="1" s="1"/>
  <c r="R135" i="1"/>
  <c r="S135" i="1" s="1"/>
  <c r="R134" i="1"/>
  <c r="S134" i="1" s="1"/>
  <c r="R128" i="1"/>
  <c r="S128" i="1" s="1"/>
  <c r="R126" i="1"/>
  <c r="S126" i="1" s="1"/>
  <c r="R124" i="1"/>
  <c r="S124" i="1" s="1"/>
  <c r="R122" i="1"/>
  <c r="S122" i="1" s="1"/>
  <c r="R121" i="1"/>
  <c r="S121" i="1" s="1"/>
  <c r="R119" i="1"/>
  <c r="S119" i="1" s="1"/>
  <c r="R118" i="1"/>
  <c r="S118" i="1" s="1"/>
  <c r="R116" i="1"/>
  <c r="S116" i="1" s="1"/>
  <c r="R115" i="1"/>
  <c r="S115" i="1" s="1"/>
  <c r="R114" i="1"/>
  <c r="S114" i="1" s="1"/>
  <c r="R113" i="1"/>
  <c r="S113" i="1" s="1"/>
  <c r="R111" i="1"/>
  <c r="S111" i="1" s="1"/>
  <c r="R110" i="1"/>
  <c r="S110" i="1" s="1"/>
  <c r="R109" i="1"/>
  <c r="S109" i="1" s="1"/>
  <c r="R108" i="1"/>
  <c r="S108" i="1" s="1"/>
  <c r="R102" i="1"/>
  <c r="S102" i="1" s="1"/>
  <c r="S101" i="1"/>
  <c r="R100" i="1"/>
  <c r="S100" i="1" s="1"/>
  <c r="R99" i="1"/>
  <c r="S99" i="1" s="1"/>
  <c r="R98" i="1"/>
  <c r="S98" i="1" s="1"/>
  <c r="R97" i="1"/>
  <c r="S97" i="1" s="1"/>
  <c r="R96" i="1"/>
  <c r="S96" i="1" s="1"/>
  <c r="R95" i="1"/>
  <c r="S95" i="1" s="1"/>
  <c r="R94" i="1"/>
  <c r="S94" i="1" s="1"/>
  <c r="R93" i="1"/>
  <c r="S93" i="1" s="1"/>
  <c r="R87" i="1"/>
  <c r="R90" i="1"/>
  <c r="S90" i="1" s="1"/>
  <c r="R91" i="1"/>
  <c r="S91" i="1" s="1"/>
  <c r="R85" i="1"/>
  <c r="S85" i="1" s="1"/>
  <c r="R83" i="1"/>
  <c r="S83" i="1" s="1"/>
  <c r="R82" i="1"/>
  <c r="S82" i="1" s="1"/>
  <c r="R80" i="1"/>
  <c r="S80" i="1" s="1"/>
  <c r="R79" i="1"/>
  <c r="S79" i="1" s="1"/>
  <c r="R78" i="1"/>
  <c r="S78" i="1" s="1"/>
  <c r="R77" i="1"/>
  <c r="S77" i="1" s="1"/>
  <c r="R76" i="1"/>
  <c r="S76" i="1" s="1"/>
  <c r="R75" i="1"/>
  <c r="S75" i="1" s="1"/>
  <c r="R74" i="1"/>
  <c r="S74" i="1" s="1"/>
  <c r="R73" i="1"/>
  <c r="S73" i="1" s="1"/>
  <c r="R72" i="1"/>
  <c r="S72" i="1" s="1"/>
  <c r="S71" i="1"/>
  <c r="R70" i="1"/>
  <c r="S70" i="1" s="1"/>
  <c r="R69" i="1"/>
  <c r="S69" i="1" s="1"/>
  <c r="R68" i="1"/>
  <c r="S68" i="1" s="1"/>
  <c r="R67" i="1"/>
  <c r="S67" i="1" s="1"/>
  <c r="R66" i="1"/>
  <c r="S66" i="1" s="1"/>
  <c r="R58" i="1"/>
  <c r="S58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5" i="1"/>
  <c r="S55" i="1" s="1"/>
  <c r="R54" i="1"/>
  <c r="S54" i="1" s="1"/>
  <c r="R52" i="1"/>
  <c r="S52" i="1" s="1"/>
  <c r="R51" i="1"/>
  <c r="S51" i="1" s="1"/>
  <c r="R50" i="1"/>
  <c r="S50" i="1" s="1"/>
  <c r="R49" i="1"/>
  <c r="S49" i="1" s="1"/>
  <c r="R47" i="1"/>
  <c r="S47" i="1" s="1"/>
  <c r="R46" i="1"/>
  <c r="S46" i="1" s="1"/>
  <c r="R45" i="1"/>
  <c r="S45" i="1" s="1"/>
  <c r="R43" i="1"/>
  <c r="S43" i="1" s="1"/>
  <c r="R41" i="1"/>
  <c r="S41" i="1" s="1"/>
  <c r="R39" i="1"/>
  <c r="S39" i="1" s="1"/>
  <c r="R37" i="1"/>
  <c r="S37" i="1" s="1"/>
  <c r="R36" i="1"/>
  <c r="S36" i="1" s="1"/>
  <c r="R35" i="1"/>
  <c r="S35" i="1" s="1"/>
  <c r="R34" i="1"/>
  <c r="S34" i="1" s="1"/>
  <c r="R33" i="1"/>
  <c r="S33" i="1" s="1"/>
  <c r="R31" i="1"/>
  <c r="S31" i="1" s="1"/>
  <c r="R30" i="1"/>
  <c r="S30" i="1" s="1"/>
  <c r="R29" i="1"/>
  <c r="S29" i="1" s="1"/>
  <c r="R27" i="1"/>
  <c r="S27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Q7" i="1"/>
  <c r="O7" i="1"/>
  <c r="N7" i="1"/>
  <c r="K7" i="1"/>
  <c r="J7" i="1"/>
  <c r="H7" i="1"/>
  <c r="G7" i="1"/>
  <c r="F7" i="1"/>
  <c r="E7" i="1"/>
  <c r="D7" i="1"/>
  <c r="Q6" i="1"/>
  <c r="O6" i="1"/>
  <c r="N6" i="1"/>
  <c r="K6" i="1"/>
  <c r="J6" i="1"/>
  <c r="H6" i="1"/>
  <c r="G6" i="1"/>
  <c r="F6" i="1"/>
  <c r="E6" i="1"/>
  <c r="S87" i="1" l="1"/>
  <c r="R145" i="1"/>
  <c r="R7" i="1"/>
  <c r="S7" i="1" s="1"/>
  <c r="D147" i="1"/>
  <c r="D6" i="1"/>
  <c r="R6" i="1"/>
  <c r="S6" i="1" l="1"/>
  <c r="R147" i="1"/>
  <c r="S147" i="1" s="1"/>
  <c r="S145" i="1"/>
</calcChain>
</file>

<file path=xl/sharedStrings.xml><?xml version="1.0" encoding="utf-8"?>
<sst xmlns="http://schemas.openxmlformats.org/spreadsheetml/2006/main" count="925" uniqueCount="247">
  <si>
    <t>Tablica 3.</t>
  </si>
  <si>
    <t>RAZDJEL  000   PRIHODI GRADA</t>
  </si>
  <si>
    <t>UO za poslove gradon.</t>
  </si>
  <si>
    <t>UO za proračun i financije</t>
  </si>
  <si>
    <t>UO za komun.  Gospod.</t>
  </si>
  <si>
    <t>UO za imov.prav. poslove</t>
  </si>
  <si>
    <t>UO za gospodarstvo</t>
  </si>
  <si>
    <t>UO za društvene djelatnosti</t>
  </si>
  <si>
    <t>UO za razvoj grada</t>
  </si>
  <si>
    <t>GLAVA  01   PRIHODI GRADA KARLOVCA</t>
  </si>
  <si>
    <t>Izvor  OPĆI PRIHODI I PRIMICI PRORAČUNA</t>
  </si>
  <si>
    <t>P0001</t>
  </si>
  <si>
    <t>Porez i prirez na dohodak od nesamostalnog rada</t>
  </si>
  <si>
    <t>P0002</t>
  </si>
  <si>
    <t>Porez na promet nekretnina</t>
  </si>
  <si>
    <t>Porez na kuće za odmor</t>
  </si>
  <si>
    <t>Porez na potrošnju alkoholnih i bezalkoholnih pića</t>
  </si>
  <si>
    <t>Porez na tvrtku</t>
  </si>
  <si>
    <t>P0004</t>
  </si>
  <si>
    <t>Kamate na oročena sredstva i na depozite po viđenju</t>
  </si>
  <si>
    <t>P0005</t>
  </si>
  <si>
    <t>P0006</t>
  </si>
  <si>
    <t>Prihodi od iznajmljivanja imovine ( Selce )</t>
  </si>
  <si>
    <t>P0007</t>
  </si>
  <si>
    <t>Prihodi od zakupa poslovnih objekata</t>
  </si>
  <si>
    <t>P0008</t>
  </si>
  <si>
    <t>Prihodi od zakupa imovine (štandovi, kiosci)</t>
  </si>
  <si>
    <t>P0009</t>
  </si>
  <si>
    <t>Prihodi od iznajmljivanja imovine - stambeni objekti</t>
  </si>
  <si>
    <t>P0010</t>
  </si>
  <si>
    <t>Prihodi od zakupa i služnosti na gradskom zemljištu</t>
  </si>
  <si>
    <t>P0011</t>
  </si>
  <si>
    <t xml:space="preserve"> Naknada za eksploataciju  mineralnih sirovina</t>
  </si>
  <si>
    <t>P0012</t>
  </si>
  <si>
    <t>Naknada za uporabu javnih gradskih površina</t>
  </si>
  <si>
    <t>P0013</t>
  </si>
  <si>
    <t>Gradske i općinske pristojbe i naknade</t>
  </si>
  <si>
    <t>P0014</t>
  </si>
  <si>
    <t>Prihodi od prodaje državnih biljega</t>
  </si>
  <si>
    <t>P0015</t>
  </si>
  <si>
    <t>Prihodi od boravišne pristojbe</t>
  </si>
  <si>
    <t>P0016</t>
  </si>
  <si>
    <t>Ostali nespomenuti prihodi - po sudskim presudama</t>
  </si>
  <si>
    <t>P0017</t>
  </si>
  <si>
    <t>Ostale kazne - naplaćeni troškovi prisilne naplate</t>
  </si>
  <si>
    <t>P0018</t>
  </si>
  <si>
    <t>Ostale kazne - prekršajne kazne komunalnih redara</t>
  </si>
  <si>
    <t>P0019</t>
  </si>
  <si>
    <t>Ostali prihodi</t>
  </si>
  <si>
    <t>Izvor  KOMUNALNA NAKNADA</t>
  </si>
  <si>
    <t>P0020</t>
  </si>
  <si>
    <t>Komunalna naknada</t>
  </si>
  <si>
    <t>Izvor  KOMUNALNI DOPRINOS</t>
  </si>
  <si>
    <t>P0021</t>
  </si>
  <si>
    <t>Komunalni doprinos</t>
  </si>
  <si>
    <t>Izvor  SPOMENIČKA RENTA</t>
  </si>
  <si>
    <t>P0022</t>
  </si>
  <si>
    <t>Prihodi od spomeničke rente</t>
  </si>
  <si>
    <t>P0023</t>
  </si>
  <si>
    <t>Doprinosi za šume</t>
  </si>
  <si>
    <t>Izvor  NAKNADA ZA KONCESIJE</t>
  </si>
  <si>
    <t>P0024</t>
  </si>
  <si>
    <t>Naknade za koncesije</t>
  </si>
  <si>
    <t>Izvor  NAKNADA ZA ZBRINJAVANJE KOMUNALNOG OTPADA</t>
  </si>
  <si>
    <t>P0025</t>
  </si>
  <si>
    <t>Naknada za zbrinjavanje komunalnog otpada</t>
  </si>
  <si>
    <t>Izvor  PRIHODI ZA POSEBNE NAMJENE - OSTALO</t>
  </si>
  <si>
    <t>P0026</t>
  </si>
  <si>
    <t>Prihodi od zakupa poljopriv. zemljišta u vl. države</t>
  </si>
  <si>
    <t>P0027</t>
  </si>
  <si>
    <t>Vodni doprinos</t>
  </si>
  <si>
    <t>P0028</t>
  </si>
  <si>
    <t>Ostali nespomenuti prihodi - naknada za zadržav. nezak. izg. zgrada u prostoru</t>
  </si>
  <si>
    <t>Izvor  POMOĆI IZ ŽUPANIJSKOG PRORAČUNA</t>
  </si>
  <si>
    <t>P0032</t>
  </si>
  <si>
    <t>Tekuće pomoći za provedbu lokalnih izbora</t>
  </si>
  <si>
    <t>P0033</t>
  </si>
  <si>
    <t>P0034</t>
  </si>
  <si>
    <t xml:space="preserve">Izvor  POMOĆI IZ DRŽAVNOG PRORAČUNA  </t>
  </si>
  <si>
    <t>P0030</t>
  </si>
  <si>
    <t>P0031</t>
  </si>
  <si>
    <t>Kapit.pomoći Min.kulture za obnovu kulturne baštine</t>
  </si>
  <si>
    <t>Tekuće pomoći iz MRRFEU za provedbu ITU projekata</t>
  </si>
  <si>
    <t>P0035</t>
  </si>
  <si>
    <t>P0036</t>
  </si>
  <si>
    <t>P0037</t>
  </si>
  <si>
    <t>P0038</t>
  </si>
  <si>
    <t>P0039</t>
  </si>
  <si>
    <t>P0040</t>
  </si>
  <si>
    <t>Pomoći iz MZO za projekt Pomoćnici u nastavi</t>
  </si>
  <si>
    <t>P0048</t>
  </si>
  <si>
    <t>P0049</t>
  </si>
  <si>
    <t>P0050</t>
  </si>
  <si>
    <t>P0051</t>
  </si>
  <si>
    <t>P0052</t>
  </si>
  <si>
    <t>P0053</t>
  </si>
  <si>
    <t>P0054</t>
  </si>
  <si>
    <t>P0055</t>
  </si>
  <si>
    <t>P0056</t>
  </si>
  <si>
    <t>P0057</t>
  </si>
  <si>
    <t>P0058</t>
  </si>
  <si>
    <t>Izvor  PRIHODI ZA DECENTRALIZIRANE FUNKCIJE - OŠ</t>
  </si>
  <si>
    <t>P0059</t>
  </si>
  <si>
    <t>Porez i prirez na dohodak - dodatni udio za OŠ</t>
  </si>
  <si>
    <t>P0060</t>
  </si>
  <si>
    <t>Tekuće pomoći izravnan. za decentr. funkcije - OŠ</t>
  </si>
  <si>
    <t>Kapitalne pomoći izravnanja za decentr. funkcije  - OŠ</t>
  </si>
  <si>
    <t>Izvor  PRIHODI ZA DECENTRALIZIRANE FUNKCIJE - JVP</t>
  </si>
  <si>
    <t>P0062</t>
  </si>
  <si>
    <t>Porez i prirez na dohodak - dodatni udio za  JVP</t>
  </si>
  <si>
    <t>Tekuće pomoći izravnanja za decentr. funkcije - JVP</t>
  </si>
  <si>
    <t>Izvor  POMOĆI IZ GRADSKIH PRORAČUNA</t>
  </si>
  <si>
    <t>Izvor  POMOĆI OD OSTALIH SUBJEKATA UNUTAR OPĆEG PRORAČUNA</t>
  </si>
  <si>
    <t>Pomoći od ostalih subjekata unutar opće države - ŽUC</t>
  </si>
  <si>
    <t>Tekuće pomoći za projekt Pomoćnici u nastavi</t>
  </si>
  <si>
    <t>Tekuće pomoći Min.demog. Za projekt Školski obrok za svako dijete</t>
  </si>
  <si>
    <t>P0071</t>
  </si>
  <si>
    <t>P0065</t>
  </si>
  <si>
    <t>P0067</t>
  </si>
  <si>
    <t>P0076</t>
  </si>
  <si>
    <t>Izvor  POMOĆI IZ INOZEMSTVA</t>
  </si>
  <si>
    <t>P0079</t>
  </si>
  <si>
    <t>P0080</t>
  </si>
  <si>
    <t>Izvor  DONACIJE</t>
  </si>
  <si>
    <t>Donacije za Ka-kvart</t>
  </si>
  <si>
    <t>Izvor  PRIHODI OD PRODAJE ZEMLJIŠTA</t>
  </si>
  <si>
    <t>P0082</t>
  </si>
  <si>
    <t>Prihodi od prodaje zemljišta u vlasništvu grada</t>
  </si>
  <si>
    <t>Izvor  PRIHODI OD PRODAJE STAMBENIH OBJEKATA</t>
  </si>
  <si>
    <t>P0078</t>
  </si>
  <si>
    <t>Prihodi od prodaje stanova  -  Inkasator</t>
  </si>
  <si>
    <t>Prihodi od prodaje gradskih stanova</t>
  </si>
  <si>
    <t>Izvor  PRIHODI OD PRODAJE POSLOVNIH OBJEKATA</t>
  </si>
  <si>
    <t>Prihodi od prodaje poslovnih objekata</t>
  </si>
  <si>
    <t>Izvor  PRIHODI OD PRODAJE ZEMLJIŠTA U DRŽAVNOM VLASNIŠTVU</t>
  </si>
  <si>
    <t>P0081</t>
  </si>
  <si>
    <t>Prihodi od prodaje zemljišta u vlasništvu države</t>
  </si>
  <si>
    <t>Izvor  PRIMICI OD ZADUŽIVANJA</t>
  </si>
  <si>
    <t>Primljeni zajmovi od tuzemnih banaka Karlovac II</t>
  </si>
  <si>
    <t>P0083</t>
  </si>
  <si>
    <t>P0089</t>
  </si>
  <si>
    <t>P0090</t>
  </si>
  <si>
    <t>P0091</t>
  </si>
  <si>
    <t>Izvor V.P. Opći prihodi</t>
  </si>
  <si>
    <t>P0086</t>
  </si>
  <si>
    <t>Višak općih prihoda</t>
  </si>
  <si>
    <t>Izvor V.P. Komunalni doprinos</t>
  </si>
  <si>
    <t>P0088</t>
  </si>
  <si>
    <t>Višak prihoda od komunalnog doprinosa</t>
  </si>
  <si>
    <t>Izvor V.P. Doprinos za šume</t>
  </si>
  <si>
    <t>Višak prihoda od šumskog doprinosa</t>
  </si>
  <si>
    <t>Izvor V.P. V.P. Od prodaje zemljišta</t>
  </si>
  <si>
    <t>UKUPNO PRIHODI GRADA KARLOVCA</t>
  </si>
  <si>
    <t>Izvor  PRIHODI PRORAČUNSKIH KORISNIKA</t>
  </si>
  <si>
    <t>SVEUKUPNO  PRIHODI GRADA I PRORAČUNSKIH KORISNIKA</t>
  </si>
  <si>
    <t>PLAN 2024.</t>
  </si>
  <si>
    <t>Izvor  POMOĆI TEMELJEM PRIJENOSA SREDSTAVA EU</t>
  </si>
  <si>
    <t>Služba za ITU</t>
  </si>
  <si>
    <t>Prihodi od pruženih usluga za Hrvatske vode</t>
  </si>
  <si>
    <t>P0003</t>
  </si>
  <si>
    <t>P0074</t>
  </si>
  <si>
    <t>Pomoći iz državnog proračuna za EU izbore</t>
  </si>
  <si>
    <t>Pomoći iz državnog proračuna za parlamentarne izbore</t>
  </si>
  <si>
    <t>Pomoći iz državnog proračuna za predsjedničke izbore</t>
  </si>
  <si>
    <t>PLAN 2025.</t>
  </si>
  <si>
    <t>Pomoći iz Min.rada za Školski obrok</t>
  </si>
  <si>
    <t xml:space="preserve">Kapitalne pomoći za Fotonaponske elektrane </t>
  </si>
  <si>
    <t xml:space="preserve">UO za prost.uređ. I proved. Dok. </t>
  </si>
  <si>
    <t>UZ za gradnju i zaštitu okoliša</t>
  </si>
  <si>
    <t>P0029</t>
  </si>
  <si>
    <t>P0041</t>
  </si>
  <si>
    <t>P0042</t>
  </si>
  <si>
    <t>P0061</t>
  </si>
  <si>
    <t>P0063</t>
  </si>
  <si>
    <t>P0064</t>
  </si>
  <si>
    <t>P0066</t>
  </si>
  <si>
    <t>P0068</t>
  </si>
  <si>
    <t>P0069</t>
  </si>
  <si>
    <t>P0073</t>
  </si>
  <si>
    <t>P0070</t>
  </si>
  <si>
    <t>P0072</t>
  </si>
  <si>
    <t>Pomoći temeljem prijenosa EU sredstava SKOK</t>
  </si>
  <si>
    <t>Kapitalne pomoći iz NPOO za DV Rečica</t>
  </si>
  <si>
    <t>Kapitalne pomoći iz NPOO za DV Luščić</t>
  </si>
  <si>
    <t>PLAN 2026.</t>
  </si>
  <si>
    <t>Primljeni zajmovi za projekt DV Luščić</t>
  </si>
  <si>
    <t>P0082-1</t>
  </si>
  <si>
    <t>Primljeni zajmovi za projekt DV Rečica</t>
  </si>
  <si>
    <t>Prihodi od usluga Pauk službe</t>
  </si>
  <si>
    <t>Prihodi od parkinga</t>
  </si>
  <si>
    <t xml:space="preserve">Pogon grada Parking i Pauk </t>
  </si>
  <si>
    <t>Primljeni zajmovi za Karlovac II (HBOR)</t>
  </si>
  <si>
    <t>Primljeni zajmovi HBOR za energ.obnovu JVP</t>
  </si>
  <si>
    <t>Primljeni zajmovi HBOR za most Rakovac</t>
  </si>
  <si>
    <t>Izvor POMOĆI IZ FZOEU</t>
  </si>
  <si>
    <t>Pomoći iz FZOEU za energ.obnovu JVP</t>
  </si>
  <si>
    <t>Kapit.pomoći iz  FZOEU za sanaciju odlagališta Ilovac</t>
  </si>
  <si>
    <t>Kapit.pomoći iz NPOO za cjelovitu obnovu gradskog muzeja</t>
  </si>
  <si>
    <t>Kapit.pomoći iz NPOO za cjelovitu obnovu gradske uprave</t>
  </si>
  <si>
    <t>Kapit.pomoći iz NPOO za cjelovitu obnovu Mihalićeve kuće</t>
  </si>
  <si>
    <t>Kapit.pomoći iz NPOO za cjelovitu obnovu Hrvatskog doma</t>
  </si>
  <si>
    <t>Pomoći iz NPOO za cjelovitu obnovu zgrade KAMODa</t>
  </si>
  <si>
    <t>Kapit.pomoći iz NPOO za cjelovitu obnovu OŠ D.Jarnević</t>
  </si>
  <si>
    <t>Kapitalne pomoći iz Hrvatskih voda za Karlovac II</t>
  </si>
  <si>
    <t>PLAN PRIHODA PRORAČUNA GRADA KARLOVCA ZA RAZDOBLJE 2024.-2026.GODINE</t>
  </si>
  <si>
    <t>Ukupno 2025.</t>
  </si>
  <si>
    <t>Ukupno 2026.</t>
  </si>
  <si>
    <t>Ukupno 2024.</t>
  </si>
  <si>
    <t>Pomoći iz MZO za fiskalnu održivost dječjih vrtića</t>
  </si>
  <si>
    <t>Naknada za izdana jamstva Gradskoj toplani</t>
  </si>
  <si>
    <t>Tekuće pomoći iz Min. Rada za ZMN</t>
  </si>
  <si>
    <t>P0046</t>
  </si>
  <si>
    <t>P0047</t>
  </si>
  <si>
    <t>P0084</t>
  </si>
  <si>
    <t>P0085</t>
  </si>
  <si>
    <t>P0087</t>
  </si>
  <si>
    <t>Naknada za zadržav. nezak. izg. zgrada u prostoru</t>
  </si>
  <si>
    <t xml:space="preserve">Porez i prirez na dohodak </t>
  </si>
  <si>
    <t>REB I 2023.</t>
  </si>
  <si>
    <t>Prihodi od dobiti trg. Društava Čistoća</t>
  </si>
  <si>
    <t>Ugovorne kazne</t>
  </si>
  <si>
    <t>Pomoći iz KŽ za parking Mladost</t>
  </si>
  <si>
    <t>Pomoć za potrese</t>
  </si>
  <si>
    <t>Pomoći za dom Ribari</t>
  </si>
  <si>
    <t>Pomoći za OŠ D:j:</t>
  </si>
  <si>
    <t>Pomoći za Solariku</t>
  </si>
  <si>
    <t>Kino Edison</t>
  </si>
  <si>
    <t>Za DV Banija</t>
  </si>
  <si>
    <t>PREP4KAGT-1</t>
  </si>
  <si>
    <t>Gajeva 20</t>
  </si>
  <si>
    <t>ZEB4ZEN</t>
  </si>
  <si>
    <t>Pomoći iz FZOEU za Vrbaničćev perivoj</t>
  </si>
  <si>
    <t>Pomoći iz FZOEU za klimatkse promjene</t>
  </si>
  <si>
    <t>Pomoći za stroj za otpadnu ambal.</t>
  </si>
  <si>
    <t>Unaprijeđenje rada vrtića</t>
  </si>
  <si>
    <t>MUP za prekovremeni rad</t>
  </si>
  <si>
    <t>Kapitalne pomoći za Fotonaponske elektrane  Solarika</t>
  </si>
  <si>
    <t>Masterbaza</t>
  </si>
  <si>
    <t>zid Mačekova</t>
  </si>
  <si>
    <t>Gabionski zid Plitvička</t>
  </si>
  <si>
    <t>Edison obnova i revitalizacija</t>
  </si>
  <si>
    <t>Leptirarij</t>
  </si>
  <si>
    <t>ŽG Korak</t>
  </si>
  <si>
    <t>Fortitude</t>
  </si>
  <si>
    <t>We join forces</t>
  </si>
  <si>
    <t>Krediti za Edison</t>
  </si>
  <si>
    <t>Izvor  Viškovi prihoda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</si>
</sst>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3" fontId="2" fillId="0" borderId="0" xfId="0" applyNumberFormat="1" applyFont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3" fontId="4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" fontId="0" fillId="3" borderId="1" xfId="0" applyNumberFormat="1" applyFill="1" applyBorder="1"/>
    <xf numFmtId="0" fontId="2" fillId="6" borderId="1" xfId="0" applyFont="1" applyFill="1" applyBorder="1"/>
    <xf numFmtId="3" fontId="2" fillId="6" borderId="1" xfId="0" applyNumberFormat="1" applyFont="1" applyFill="1" applyBorder="1"/>
    <xf numFmtId="0" fontId="2" fillId="6" borderId="1" xfId="0" applyFont="1" applyFill="1" applyBorder="1" applyAlignment="1">
      <alignment horizontal="center"/>
    </xf>
    <xf numFmtId="3" fontId="0" fillId="6" borderId="1" xfId="0" applyNumberFormat="1" applyFill="1" applyBorder="1"/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wrapText="1"/>
    </xf>
    <xf numFmtId="3" fontId="2" fillId="4" borderId="3" xfId="0" applyNumberFormat="1" applyFont="1" applyFill="1" applyBorder="1"/>
    <xf numFmtId="0" fontId="2" fillId="5" borderId="2" xfId="0" applyFont="1" applyFill="1" applyBorder="1"/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3" fontId="2" fillId="5" borderId="3" xfId="0" applyNumberFormat="1" applyFont="1" applyFill="1" applyBorder="1"/>
    <xf numFmtId="3" fontId="0" fillId="5" borderId="3" xfId="0" applyNumberFormat="1" applyFill="1" applyBorder="1"/>
    <xf numFmtId="3" fontId="0" fillId="5" borderId="4" xfId="0" applyNumberFormat="1" applyFill="1" applyBorder="1" applyAlignment="1">
      <alignment wrapText="1"/>
    </xf>
    <xf numFmtId="3" fontId="0" fillId="6" borderId="3" xfId="0" applyNumberFormat="1" applyFill="1" applyBorder="1"/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right" vertical="center" wrapText="1"/>
    </xf>
    <xf numFmtId="4" fontId="0" fillId="0" borderId="0" xfId="0" applyNumberForma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3" fontId="3" fillId="0" borderId="3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0" fillId="0" borderId="4" xfId="0" applyNumberFormat="1" applyBorder="1" applyAlignment="1">
      <alignment vertical="center"/>
    </xf>
    <xf numFmtId="0" fontId="3" fillId="2" borderId="8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/>
    <xf numFmtId="3" fontId="2" fillId="2" borderId="9" xfId="0" applyNumberFormat="1" applyFont="1" applyFill="1" applyBorder="1"/>
    <xf numFmtId="3" fontId="2" fillId="2" borderId="10" xfId="0" applyNumberFormat="1" applyFont="1" applyFill="1" applyBorder="1"/>
    <xf numFmtId="0" fontId="2" fillId="6" borderId="11" xfId="0" applyFont="1" applyFill="1" applyBorder="1"/>
    <xf numFmtId="3" fontId="2" fillId="6" borderId="12" xfId="0" applyNumberFormat="1" applyFont="1" applyFill="1" applyBorder="1"/>
    <xf numFmtId="0" fontId="0" fillId="0" borderId="11" xfId="0" applyBorder="1" applyAlignment="1">
      <alignment wrapText="1"/>
    </xf>
    <xf numFmtId="3" fontId="0" fillId="0" borderId="12" xfId="0" applyNumberFormat="1" applyBorder="1" applyAlignment="1">
      <alignment wrapText="1"/>
    </xf>
    <xf numFmtId="3" fontId="0" fillId="6" borderId="12" xfId="0" applyNumberFormat="1" applyFill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vertical="center" wrapText="1"/>
    </xf>
    <xf numFmtId="0" fontId="2" fillId="0" borderId="11" xfId="0" applyFont="1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wrapText="1"/>
    </xf>
    <xf numFmtId="3" fontId="0" fillId="0" borderId="15" xfId="0" applyNumberFormat="1" applyBorder="1"/>
    <xf numFmtId="4" fontId="0" fillId="0" borderId="15" xfId="0" applyNumberFormat="1" applyBorder="1"/>
    <xf numFmtId="164" fontId="0" fillId="0" borderId="15" xfId="0" applyNumberFormat="1" applyBorder="1"/>
    <xf numFmtId="3" fontId="0" fillId="0" borderId="16" xfId="0" applyNumberFormat="1" applyBorder="1" applyAlignment="1">
      <alignment wrapText="1"/>
    </xf>
    <xf numFmtId="0" fontId="4" fillId="0" borderId="1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0" fillId="5" borderId="3" xfId="0" applyFill="1" applyBorder="1" applyAlignment="1">
      <alignment wrapText="1"/>
    </xf>
    <xf numFmtId="3" fontId="4" fillId="0" borderId="1" xfId="0" applyNumberFormat="1" applyFont="1" applyBorder="1"/>
    <xf numFmtId="3" fontId="1" fillId="0" borderId="1" xfId="0" applyNumberFormat="1" applyFont="1" applyBorder="1"/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/>
    <xf numFmtId="4" fontId="2" fillId="6" borderId="1" xfId="0" applyNumberFormat="1" applyFont="1" applyFill="1" applyBorder="1" applyAlignment="1">
      <alignment wrapText="1"/>
    </xf>
    <xf numFmtId="4" fontId="0" fillId="0" borderId="0" xfId="0" applyNumberFormat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vertical="center" wrapText="1"/>
    </xf>
    <xf numFmtId="4" fontId="0" fillId="6" borderId="1" xfId="0" applyNumberFormat="1" applyFill="1" applyBorder="1" applyAlignment="1">
      <alignment wrapText="1"/>
    </xf>
    <xf numFmtId="4" fontId="0" fillId="0" borderId="15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4" fontId="0" fillId="0" borderId="1" xfId="0" applyNumberFormat="1" applyBorder="1" applyAlignment="1">
      <alignment horizontal="right" wrapText="1"/>
    </xf>
    <xf numFmtId="4" fontId="2" fillId="6" borderId="1" xfId="0" applyNumberFormat="1" applyFont="1" applyFill="1" applyBorder="1" applyAlignment="1">
      <alignment vertical="center" wrapText="1"/>
    </xf>
    <xf numFmtId="4" fontId="0" fillId="5" borderId="3" xfId="0" applyNumberFormat="1" applyFill="1" applyBorder="1" applyAlignment="1">
      <alignment wrapText="1"/>
    </xf>
    <xf numFmtId="4" fontId="2" fillId="6" borderId="7" xfId="0" applyNumberFormat="1" applyFont="1" applyFill="1" applyBorder="1" applyAlignment="1">
      <alignment horizontal="right"/>
    </xf>
    <xf numFmtId="4" fontId="2" fillId="4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6" borderId="5" xfId="0" applyFont="1" applyFill="1" applyBorder="1" applyAlignment="1">
      <alignment horizontal="left" wrapText="1"/>
    </xf>
    <xf numFmtId="0" fontId="2" fillId="6" borderId="6" xfId="0" applyFont="1" applyFill="1" applyBorder="1" applyAlignment="1">
      <alignment horizontal="left" wrapText="1"/>
    </xf>
    <xf numFmtId="0" fontId="2" fillId="6" borderId="7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C564E-8545-4C47-ADAE-F32DB591B8A9}">
  <dimension ref="A1:S147"/>
  <sheetViews>
    <sheetView tabSelected="1" topLeftCell="A5" workbookViewId="0">
      <selection activeCell="K14" sqref="K14"/>
    </sheetView>
  </sheetViews>
  <sheetFormatPr defaultRowHeight="15" x14ac:dyDescent="0.25"/>
  <cols>
    <col min="1" max="1" width="7.5703125" customWidth="1"/>
    <col min="2" max="2" width="5.28515625" style="2" customWidth="1"/>
    <col min="3" max="3" width="30.7109375" customWidth="1"/>
    <col min="4" max="6" width="11.7109375" style="3" customWidth="1"/>
    <col min="7" max="14" width="10.7109375" style="3" customWidth="1"/>
    <col min="15" max="16" width="11.85546875" style="3" customWidth="1"/>
    <col min="17" max="17" width="10.7109375" style="3" customWidth="1"/>
    <col min="18" max="18" width="13.28515625" style="3" customWidth="1"/>
    <col min="19" max="19" width="12.7109375" hidden="1" customWidth="1"/>
    <col min="20" max="20" width="12.7109375" customWidth="1"/>
  </cols>
  <sheetData>
    <row r="1" spans="1:19" x14ac:dyDescent="0.25">
      <c r="A1" s="1"/>
    </row>
    <row r="3" spans="1:19" x14ac:dyDescent="0.25">
      <c r="A3" s="90" t="s">
        <v>204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4" t="s">
        <v>0</v>
      </c>
    </row>
    <row r="4" spans="1:19" ht="21.75" customHeight="1" thickBot="1" x14ac:dyDescent="0.3">
      <c r="A4" s="1"/>
      <c r="G4" s="35"/>
      <c r="H4" s="36"/>
      <c r="I4" s="36"/>
      <c r="J4" s="36"/>
      <c r="K4" s="36"/>
      <c r="L4" s="36"/>
      <c r="M4" s="36"/>
      <c r="N4" s="35"/>
      <c r="O4" s="36"/>
      <c r="P4" s="37"/>
      <c r="Q4" s="37"/>
      <c r="R4" s="37"/>
    </row>
    <row r="5" spans="1:19" ht="60.75" thickBot="1" x14ac:dyDescent="0.3">
      <c r="A5" s="38" t="s">
        <v>1</v>
      </c>
      <c r="B5" s="39"/>
      <c r="C5" s="40"/>
      <c r="D5" s="41" t="s">
        <v>155</v>
      </c>
      <c r="E5" s="41" t="s">
        <v>164</v>
      </c>
      <c r="F5" s="41" t="s">
        <v>184</v>
      </c>
      <c r="G5" s="42" t="s">
        <v>2</v>
      </c>
      <c r="H5" s="43" t="s">
        <v>3</v>
      </c>
      <c r="I5" s="43" t="s">
        <v>167</v>
      </c>
      <c r="J5" s="42" t="s">
        <v>168</v>
      </c>
      <c r="K5" s="42" t="s">
        <v>4</v>
      </c>
      <c r="L5" s="42" t="s">
        <v>190</v>
      </c>
      <c r="M5" s="42" t="s">
        <v>5</v>
      </c>
      <c r="N5" s="42" t="s">
        <v>6</v>
      </c>
      <c r="O5" s="42" t="s">
        <v>7</v>
      </c>
      <c r="P5" s="42" t="s">
        <v>8</v>
      </c>
      <c r="Q5" s="42" t="s">
        <v>157</v>
      </c>
      <c r="R5" s="44" t="s">
        <v>207</v>
      </c>
    </row>
    <row r="6" spans="1:19" x14ac:dyDescent="0.25">
      <c r="A6" s="45" t="s">
        <v>9</v>
      </c>
      <c r="B6" s="46"/>
      <c r="C6" s="47"/>
      <c r="D6" s="48">
        <f t="shared" ref="D6:Q6" si="0">SUM(D8:D136)</f>
        <v>57417874</v>
      </c>
      <c r="E6" s="48">
        <f t="shared" si="0"/>
        <v>49101080</v>
      </c>
      <c r="F6" s="48">
        <f t="shared" si="0"/>
        <v>38756121</v>
      </c>
      <c r="G6" s="48">
        <f t="shared" si="0"/>
        <v>4609294</v>
      </c>
      <c r="H6" s="48">
        <f t="shared" si="0"/>
        <v>5290000</v>
      </c>
      <c r="I6" s="48">
        <f t="shared" si="0"/>
        <v>50000</v>
      </c>
      <c r="J6" s="48">
        <f t="shared" si="0"/>
        <v>23235280</v>
      </c>
      <c r="K6" s="48">
        <f t="shared" si="0"/>
        <v>7564000</v>
      </c>
      <c r="L6" s="48">
        <f t="shared" si="0"/>
        <v>600000</v>
      </c>
      <c r="M6" s="48">
        <f t="shared" si="0"/>
        <v>925000</v>
      </c>
      <c r="N6" s="48">
        <f t="shared" si="0"/>
        <v>1442000</v>
      </c>
      <c r="O6" s="48">
        <f t="shared" si="0"/>
        <v>12426327</v>
      </c>
      <c r="P6" s="48">
        <f t="shared" si="0"/>
        <v>1155973</v>
      </c>
      <c r="Q6" s="48">
        <f t="shared" si="0"/>
        <v>120000</v>
      </c>
      <c r="R6" s="49">
        <f t="shared" ref="R6:R71" si="1">SUM(G6:Q6)</f>
        <v>57417874</v>
      </c>
      <c r="S6" s="9">
        <f t="shared" ref="S6:S7" si="2">D6-R6</f>
        <v>0</v>
      </c>
    </row>
    <row r="7" spans="1:19" x14ac:dyDescent="0.25">
      <c r="A7" s="50" t="s">
        <v>10</v>
      </c>
      <c r="B7" s="22"/>
      <c r="C7" s="20"/>
      <c r="D7" s="21">
        <f t="shared" ref="D7:Q7" si="3">SUM(D8:D31)</f>
        <v>24617000</v>
      </c>
      <c r="E7" s="21">
        <f t="shared" si="3"/>
        <v>25796250</v>
      </c>
      <c r="F7" s="21">
        <f t="shared" si="3"/>
        <v>26961500</v>
      </c>
      <c r="G7" s="21">
        <f t="shared" si="3"/>
        <v>3140000</v>
      </c>
      <c r="H7" s="21">
        <f t="shared" si="3"/>
        <v>5260000</v>
      </c>
      <c r="I7" s="21">
        <f t="shared" si="3"/>
        <v>50000</v>
      </c>
      <c r="J7" s="21">
        <f t="shared" si="3"/>
        <v>1100000</v>
      </c>
      <c r="K7" s="21">
        <f t="shared" si="3"/>
        <v>1237000</v>
      </c>
      <c r="L7" s="21">
        <f t="shared" si="3"/>
        <v>600000</v>
      </c>
      <c r="M7" s="21">
        <f t="shared" si="3"/>
        <v>785000</v>
      </c>
      <c r="N7" s="21">
        <f t="shared" si="3"/>
        <v>1427000</v>
      </c>
      <c r="O7" s="21">
        <f t="shared" si="3"/>
        <v>10000000</v>
      </c>
      <c r="P7" s="21">
        <f t="shared" si="3"/>
        <v>1000000</v>
      </c>
      <c r="Q7" s="21">
        <f t="shared" si="3"/>
        <v>18000</v>
      </c>
      <c r="R7" s="51">
        <f t="shared" si="1"/>
        <v>24617000</v>
      </c>
      <c r="S7" s="9">
        <f t="shared" si="2"/>
        <v>0</v>
      </c>
    </row>
    <row r="8" spans="1:19" s="10" customFormat="1" x14ac:dyDescent="0.25">
      <c r="A8" s="52" t="s">
        <v>11</v>
      </c>
      <c r="B8" s="7">
        <v>611</v>
      </c>
      <c r="C8" s="6" t="s">
        <v>217</v>
      </c>
      <c r="D8" s="8">
        <v>21000000</v>
      </c>
      <c r="E8" s="8">
        <v>22000000</v>
      </c>
      <c r="F8" s="8">
        <v>23000000</v>
      </c>
      <c r="G8" s="5">
        <v>3120000</v>
      </c>
      <c r="H8" s="5">
        <v>3675000</v>
      </c>
      <c r="I8" s="5">
        <v>0</v>
      </c>
      <c r="J8" s="5">
        <v>1100000</v>
      </c>
      <c r="K8" s="5">
        <v>637000</v>
      </c>
      <c r="L8" s="5">
        <v>0</v>
      </c>
      <c r="M8" s="5">
        <v>550000</v>
      </c>
      <c r="N8" s="5">
        <v>900000</v>
      </c>
      <c r="O8" s="5">
        <v>10000000</v>
      </c>
      <c r="P8" s="5">
        <v>1000000</v>
      </c>
      <c r="Q8" s="5">
        <v>18000</v>
      </c>
      <c r="R8" s="53">
        <f t="shared" si="1"/>
        <v>21000000</v>
      </c>
      <c r="S8" s="9">
        <f>D8-R8</f>
        <v>0</v>
      </c>
    </row>
    <row r="9" spans="1:19" s="10" customFormat="1" x14ac:dyDescent="0.25">
      <c r="A9" s="52" t="s">
        <v>13</v>
      </c>
      <c r="B9" s="7">
        <v>613</v>
      </c>
      <c r="C9" s="6" t="s">
        <v>14</v>
      </c>
      <c r="D9" s="8">
        <v>1200000</v>
      </c>
      <c r="E9" s="8">
        <v>1300000</v>
      </c>
      <c r="F9" s="8">
        <v>1400000</v>
      </c>
      <c r="G9" s="8"/>
      <c r="H9" s="8">
        <v>1200000</v>
      </c>
      <c r="I9" s="8"/>
      <c r="J9" s="8"/>
      <c r="K9" s="8"/>
      <c r="L9" s="8"/>
      <c r="M9" s="8"/>
      <c r="N9" s="8"/>
      <c r="O9" s="8"/>
      <c r="P9" s="8"/>
      <c r="Q9" s="8"/>
      <c r="R9" s="53">
        <f t="shared" si="1"/>
        <v>1200000</v>
      </c>
      <c r="S9" s="9">
        <f t="shared" ref="S9:S74" si="4">D9-R9</f>
        <v>0</v>
      </c>
    </row>
    <row r="10" spans="1:19" s="10" customFormat="1" x14ac:dyDescent="0.25">
      <c r="A10" s="52" t="s">
        <v>159</v>
      </c>
      <c r="B10" s="7">
        <v>613</v>
      </c>
      <c r="C10" s="6" t="s">
        <v>15</v>
      </c>
      <c r="D10" s="8">
        <v>25000</v>
      </c>
      <c r="E10" s="8">
        <v>25000</v>
      </c>
      <c r="F10" s="8">
        <v>25000</v>
      </c>
      <c r="G10" s="8"/>
      <c r="H10" s="8"/>
      <c r="I10" s="8"/>
      <c r="J10" s="8"/>
      <c r="K10" s="8"/>
      <c r="L10" s="8"/>
      <c r="M10" s="8"/>
      <c r="N10" s="8">
        <v>25000</v>
      </c>
      <c r="O10" s="8"/>
      <c r="P10" s="8"/>
      <c r="Q10" s="8"/>
      <c r="R10" s="53">
        <f t="shared" si="1"/>
        <v>25000</v>
      </c>
      <c r="S10" s="9">
        <f t="shared" si="4"/>
        <v>0</v>
      </c>
    </row>
    <row r="11" spans="1:19" s="10" customFormat="1" ht="30" x14ac:dyDescent="0.25">
      <c r="A11" s="52" t="s">
        <v>18</v>
      </c>
      <c r="B11" s="7">
        <v>614</v>
      </c>
      <c r="C11" s="6" t="s">
        <v>16</v>
      </c>
      <c r="D11" s="8">
        <v>270000</v>
      </c>
      <c r="E11" s="8">
        <v>285000</v>
      </c>
      <c r="F11" s="8">
        <v>300000</v>
      </c>
      <c r="G11" s="8"/>
      <c r="H11" s="8"/>
      <c r="I11" s="8"/>
      <c r="J11" s="8"/>
      <c r="K11" s="8"/>
      <c r="L11" s="8"/>
      <c r="M11" s="8"/>
      <c r="N11" s="8">
        <v>270000</v>
      </c>
      <c r="O11" s="8"/>
      <c r="P11" s="8"/>
      <c r="Q11" s="8"/>
      <c r="R11" s="53">
        <f>SUM(G11:Q11)</f>
        <v>270000</v>
      </c>
      <c r="S11" s="9">
        <f t="shared" si="4"/>
        <v>0</v>
      </c>
    </row>
    <row r="12" spans="1:19" s="10" customFormat="1" x14ac:dyDescent="0.25">
      <c r="A12" s="52" t="s">
        <v>20</v>
      </c>
      <c r="B12" s="7">
        <v>614</v>
      </c>
      <c r="C12" s="6" t="s">
        <v>17</v>
      </c>
      <c r="D12" s="8">
        <v>1000</v>
      </c>
      <c r="E12" s="8">
        <v>1000</v>
      </c>
      <c r="F12" s="8">
        <v>1000</v>
      </c>
      <c r="G12" s="8"/>
      <c r="H12" s="8"/>
      <c r="I12" s="8"/>
      <c r="J12" s="8"/>
      <c r="K12" s="8"/>
      <c r="L12" s="8"/>
      <c r="M12" s="8"/>
      <c r="N12" s="8">
        <v>1000</v>
      </c>
      <c r="O12" s="8"/>
      <c r="P12" s="8"/>
      <c r="Q12" s="8"/>
      <c r="R12" s="53">
        <f t="shared" si="1"/>
        <v>1000</v>
      </c>
      <c r="S12" s="9">
        <f t="shared" si="4"/>
        <v>0</v>
      </c>
    </row>
    <row r="13" spans="1:19" s="10" customFormat="1" ht="30" x14ac:dyDescent="0.25">
      <c r="A13" s="52" t="s">
        <v>21</v>
      </c>
      <c r="B13" s="7">
        <v>641</v>
      </c>
      <c r="C13" s="6" t="s">
        <v>19</v>
      </c>
      <c r="D13" s="8">
        <v>20000</v>
      </c>
      <c r="E13" s="8">
        <v>20000</v>
      </c>
      <c r="F13" s="8">
        <v>20000</v>
      </c>
      <c r="G13" s="8"/>
      <c r="H13" s="8">
        <v>20000</v>
      </c>
      <c r="I13" s="8"/>
      <c r="J13" s="8"/>
      <c r="K13" s="8"/>
      <c r="L13" s="8"/>
      <c r="M13" s="8"/>
      <c r="N13" s="8"/>
      <c r="O13" s="8"/>
      <c r="P13" s="8"/>
      <c r="Q13" s="8"/>
      <c r="R13" s="53">
        <f t="shared" si="1"/>
        <v>20000</v>
      </c>
      <c r="S13" s="9">
        <f t="shared" si="4"/>
        <v>0</v>
      </c>
    </row>
    <row r="14" spans="1:19" s="10" customFormat="1" x14ac:dyDescent="0.25">
      <c r="A14" s="52" t="s">
        <v>23</v>
      </c>
      <c r="B14" s="7">
        <v>642</v>
      </c>
      <c r="C14" s="6" t="s">
        <v>189</v>
      </c>
      <c r="D14" s="8">
        <v>900000</v>
      </c>
      <c r="E14" s="8">
        <v>900000</v>
      </c>
      <c r="F14" s="8">
        <v>900000</v>
      </c>
      <c r="G14" s="8"/>
      <c r="H14" s="8"/>
      <c r="I14" s="8"/>
      <c r="J14" s="8"/>
      <c r="K14" s="8">
        <v>365000</v>
      </c>
      <c r="L14" s="8">
        <v>535000</v>
      </c>
      <c r="M14" s="8"/>
      <c r="N14" s="8"/>
      <c r="O14" s="8"/>
      <c r="P14" s="8"/>
      <c r="Q14" s="8"/>
      <c r="R14" s="53">
        <f>SUM(G14:Q14)</f>
        <v>900000</v>
      </c>
      <c r="S14" s="9">
        <f t="shared" si="4"/>
        <v>0</v>
      </c>
    </row>
    <row r="15" spans="1:19" s="10" customFormat="1" ht="30" x14ac:dyDescent="0.25">
      <c r="A15" s="52" t="s">
        <v>25</v>
      </c>
      <c r="B15" s="7">
        <v>642</v>
      </c>
      <c r="C15" s="6" t="s">
        <v>22</v>
      </c>
      <c r="D15" s="8">
        <v>5000</v>
      </c>
      <c r="E15" s="8">
        <v>5000</v>
      </c>
      <c r="F15" s="8">
        <v>5000</v>
      </c>
      <c r="G15" s="8"/>
      <c r="H15" s="8"/>
      <c r="I15" s="8"/>
      <c r="J15" s="8"/>
      <c r="K15" s="8"/>
      <c r="L15" s="8"/>
      <c r="M15" s="8">
        <v>5000</v>
      </c>
      <c r="N15" s="8"/>
      <c r="O15" s="8"/>
      <c r="P15" s="8"/>
      <c r="Q15" s="8"/>
      <c r="R15" s="53">
        <f t="shared" si="1"/>
        <v>5000</v>
      </c>
      <c r="S15" s="9">
        <f t="shared" si="4"/>
        <v>0</v>
      </c>
    </row>
    <row r="16" spans="1:19" s="10" customFormat="1" ht="30" x14ac:dyDescent="0.25">
      <c r="A16" s="52" t="s">
        <v>27</v>
      </c>
      <c r="B16" s="7">
        <v>642</v>
      </c>
      <c r="C16" s="6" t="s">
        <v>24</v>
      </c>
      <c r="D16" s="8">
        <v>200000</v>
      </c>
      <c r="E16" s="8">
        <v>210000</v>
      </c>
      <c r="F16" s="8">
        <v>220000</v>
      </c>
      <c r="G16" s="8"/>
      <c r="H16" s="8"/>
      <c r="I16" s="8"/>
      <c r="J16" s="8"/>
      <c r="K16" s="8"/>
      <c r="L16" s="8"/>
      <c r="M16" s="8"/>
      <c r="N16" s="8">
        <v>200000</v>
      </c>
      <c r="O16" s="8"/>
      <c r="P16" s="8"/>
      <c r="Q16" s="8"/>
      <c r="R16" s="53">
        <f t="shared" si="1"/>
        <v>200000</v>
      </c>
      <c r="S16" s="9">
        <f t="shared" si="4"/>
        <v>0</v>
      </c>
    </row>
    <row r="17" spans="1:19" s="10" customFormat="1" ht="30" x14ac:dyDescent="0.25">
      <c r="A17" s="52" t="s">
        <v>29</v>
      </c>
      <c r="B17" s="7">
        <v>642</v>
      </c>
      <c r="C17" s="6" t="s">
        <v>26</v>
      </c>
      <c r="D17" s="8">
        <v>25000</v>
      </c>
      <c r="E17" s="8">
        <v>33000</v>
      </c>
      <c r="F17" s="8">
        <v>40000</v>
      </c>
      <c r="G17" s="8"/>
      <c r="H17" s="8"/>
      <c r="I17" s="8"/>
      <c r="J17" s="8"/>
      <c r="K17" s="8">
        <v>25000</v>
      </c>
      <c r="L17" s="8"/>
      <c r="M17" s="8"/>
      <c r="N17" s="8"/>
      <c r="O17" s="8"/>
      <c r="P17" s="8"/>
      <c r="Q17" s="8"/>
      <c r="R17" s="53">
        <f t="shared" si="1"/>
        <v>25000</v>
      </c>
      <c r="S17" s="9">
        <f t="shared" si="4"/>
        <v>0</v>
      </c>
    </row>
    <row r="18" spans="1:19" s="10" customFormat="1" ht="30" x14ac:dyDescent="0.25">
      <c r="A18" s="52" t="s">
        <v>31</v>
      </c>
      <c r="B18" s="7">
        <v>642</v>
      </c>
      <c r="C18" s="6" t="s">
        <v>28</v>
      </c>
      <c r="D18" s="8">
        <v>100000</v>
      </c>
      <c r="E18" s="8">
        <v>100000</v>
      </c>
      <c r="F18" s="8">
        <v>100000</v>
      </c>
      <c r="G18" s="8"/>
      <c r="H18" s="8"/>
      <c r="I18" s="8"/>
      <c r="J18" s="8"/>
      <c r="K18" s="8"/>
      <c r="L18" s="8"/>
      <c r="M18" s="8">
        <v>100000</v>
      </c>
      <c r="N18" s="8"/>
      <c r="O18" s="8"/>
      <c r="P18" s="8"/>
      <c r="Q18" s="8"/>
      <c r="R18" s="53">
        <f t="shared" si="1"/>
        <v>100000</v>
      </c>
      <c r="S18" s="9">
        <f t="shared" si="4"/>
        <v>0</v>
      </c>
    </row>
    <row r="19" spans="1:19" s="10" customFormat="1" ht="30" x14ac:dyDescent="0.25">
      <c r="A19" s="52" t="s">
        <v>33</v>
      </c>
      <c r="B19" s="7">
        <v>661</v>
      </c>
      <c r="C19" s="6" t="s">
        <v>158</v>
      </c>
      <c r="D19" s="8">
        <v>200000</v>
      </c>
      <c r="E19" s="8">
        <v>200000</v>
      </c>
      <c r="F19" s="8">
        <v>200000</v>
      </c>
      <c r="G19" s="8"/>
      <c r="H19" s="8">
        <v>200000</v>
      </c>
      <c r="I19" s="8"/>
      <c r="J19" s="8"/>
      <c r="K19" s="8"/>
      <c r="L19" s="8"/>
      <c r="M19" s="8"/>
      <c r="N19" s="8"/>
      <c r="O19" s="8"/>
      <c r="P19" s="8"/>
      <c r="Q19" s="8"/>
      <c r="R19" s="53">
        <f t="shared" si="1"/>
        <v>200000</v>
      </c>
      <c r="S19" s="9">
        <f t="shared" si="4"/>
        <v>0</v>
      </c>
    </row>
    <row r="20" spans="1:19" s="10" customFormat="1" ht="30" x14ac:dyDescent="0.25">
      <c r="A20" s="52" t="s">
        <v>35</v>
      </c>
      <c r="B20" s="7">
        <v>642</v>
      </c>
      <c r="C20" s="6" t="s">
        <v>30</v>
      </c>
      <c r="D20" s="8">
        <v>130000</v>
      </c>
      <c r="E20" s="8">
        <v>130000</v>
      </c>
      <c r="F20" s="8">
        <v>130000</v>
      </c>
      <c r="G20" s="8"/>
      <c r="H20" s="8"/>
      <c r="I20" s="8"/>
      <c r="J20" s="8"/>
      <c r="K20" s="8"/>
      <c r="L20" s="8"/>
      <c r="M20" s="8">
        <v>130000</v>
      </c>
      <c r="N20" s="8"/>
      <c r="O20" s="8"/>
      <c r="P20" s="8"/>
      <c r="Q20" s="8"/>
      <c r="R20" s="53">
        <f t="shared" si="1"/>
        <v>130000</v>
      </c>
      <c r="S20" s="9">
        <f t="shared" si="4"/>
        <v>0</v>
      </c>
    </row>
    <row r="21" spans="1:19" s="10" customFormat="1" ht="30" x14ac:dyDescent="0.25">
      <c r="A21" s="52" t="s">
        <v>37</v>
      </c>
      <c r="B21" s="7">
        <v>642</v>
      </c>
      <c r="C21" s="6" t="s">
        <v>32</v>
      </c>
      <c r="D21" s="8">
        <v>18000</v>
      </c>
      <c r="E21" s="8">
        <v>19000</v>
      </c>
      <c r="F21" s="8">
        <v>20000</v>
      </c>
      <c r="G21" s="8"/>
      <c r="H21" s="8"/>
      <c r="I21" s="8"/>
      <c r="J21" s="8"/>
      <c r="K21" s="8"/>
      <c r="L21" s="8"/>
      <c r="M21" s="8"/>
      <c r="N21" s="8">
        <v>18000</v>
      </c>
      <c r="O21" s="8"/>
      <c r="P21" s="8"/>
      <c r="Q21" s="8"/>
      <c r="R21" s="53">
        <f t="shared" si="1"/>
        <v>18000</v>
      </c>
      <c r="S21" s="9">
        <f t="shared" si="4"/>
        <v>0</v>
      </c>
    </row>
    <row r="22" spans="1:19" s="10" customFormat="1" ht="28.5" customHeight="1" x14ac:dyDescent="0.25">
      <c r="A22" s="52" t="s">
        <v>39</v>
      </c>
      <c r="B22" s="7">
        <v>642</v>
      </c>
      <c r="C22" s="6" t="s">
        <v>34</v>
      </c>
      <c r="D22" s="8">
        <v>140000</v>
      </c>
      <c r="E22" s="8">
        <v>150000</v>
      </c>
      <c r="F22" s="8">
        <v>160000</v>
      </c>
      <c r="G22" s="8"/>
      <c r="H22" s="8"/>
      <c r="I22" s="8"/>
      <c r="J22" s="8"/>
      <c r="K22" s="8">
        <v>140000</v>
      </c>
      <c r="L22" s="8"/>
      <c r="M22" s="8"/>
      <c r="N22" s="8"/>
      <c r="O22" s="8"/>
      <c r="P22" s="8"/>
      <c r="Q22" s="8"/>
      <c r="R22" s="53">
        <f t="shared" si="1"/>
        <v>140000</v>
      </c>
      <c r="S22" s="9">
        <f t="shared" si="4"/>
        <v>0</v>
      </c>
    </row>
    <row r="23" spans="1:19" s="10" customFormat="1" ht="28.5" customHeight="1" x14ac:dyDescent="0.25">
      <c r="A23" s="52" t="s">
        <v>41</v>
      </c>
      <c r="B23" s="7">
        <v>651</v>
      </c>
      <c r="C23" s="6" t="s">
        <v>36</v>
      </c>
      <c r="D23" s="8">
        <v>90000</v>
      </c>
      <c r="E23" s="8">
        <v>100000</v>
      </c>
      <c r="F23" s="8">
        <v>100000</v>
      </c>
      <c r="G23" s="8"/>
      <c r="H23" s="8">
        <v>40000</v>
      </c>
      <c r="I23" s="8">
        <v>50000</v>
      </c>
      <c r="J23" s="8"/>
      <c r="K23" s="8"/>
      <c r="L23" s="8"/>
      <c r="M23" s="8"/>
      <c r="N23" s="8"/>
      <c r="O23" s="8"/>
      <c r="P23" s="8"/>
      <c r="Q23" s="8"/>
      <c r="R23" s="53">
        <f t="shared" si="1"/>
        <v>90000</v>
      </c>
      <c r="S23" s="9">
        <f t="shared" si="4"/>
        <v>0</v>
      </c>
    </row>
    <row r="24" spans="1:19" s="10" customFormat="1" ht="28.5" customHeight="1" x14ac:dyDescent="0.25">
      <c r="A24" s="52" t="s">
        <v>43</v>
      </c>
      <c r="B24" s="7">
        <v>651</v>
      </c>
      <c r="C24" s="6" t="s">
        <v>38</v>
      </c>
      <c r="D24" s="8">
        <v>20000</v>
      </c>
      <c r="E24" s="8">
        <v>25000</v>
      </c>
      <c r="F24" s="8">
        <v>30000</v>
      </c>
      <c r="G24" s="8"/>
      <c r="H24" s="8">
        <v>20000</v>
      </c>
      <c r="I24" s="8"/>
      <c r="J24" s="8"/>
      <c r="K24" s="8"/>
      <c r="L24" s="8"/>
      <c r="M24" s="8"/>
      <c r="N24" s="8"/>
      <c r="O24" s="8"/>
      <c r="P24" s="8"/>
      <c r="Q24" s="8"/>
      <c r="R24" s="53">
        <f t="shared" si="1"/>
        <v>20000</v>
      </c>
      <c r="S24" s="9">
        <f t="shared" si="4"/>
        <v>0</v>
      </c>
    </row>
    <row r="25" spans="1:19" s="10" customFormat="1" ht="15.75" customHeight="1" x14ac:dyDescent="0.25">
      <c r="A25" s="52" t="s">
        <v>45</v>
      </c>
      <c r="B25" s="7">
        <v>651</v>
      </c>
      <c r="C25" s="13" t="s">
        <v>40</v>
      </c>
      <c r="D25" s="8">
        <v>13000</v>
      </c>
      <c r="E25" s="8">
        <v>14000</v>
      </c>
      <c r="F25" s="8">
        <v>15000</v>
      </c>
      <c r="G25" s="8"/>
      <c r="H25" s="8"/>
      <c r="I25" s="8"/>
      <c r="J25" s="8"/>
      <c r="K25" s="8"/>
      <c r="L25" s="8"/>
      <c r="M25" s="8"/>
      <c r="N25" s="8">
        <v>13000</v>
      </c>
      <c r="O25" s="8"/>
      <c r="P25" s="8"/>
      <c r="Q25" s="8"/>
      <c r="R25" s="53">
        <f t="shared" si="1"/>
        <v>13000</v>
      </c>
      <c r="S25" s="9">
        <f t="shared" si="4"/>
        <v>0</v>
      </c>
    </row>
    <row r="26" spans="1:19" s="10" customFormat="1" ht="28.5" customHeight="1" x14ac:dyDescent="0.25">
      <c r="A26" s="52" t="s">
        <v>47</v>
      </c>
      <c r="B26" s="7">
        <v>652</v>
      </c>
      <c r="C26" s="6" t="s">
        <v>209</v>
      </c>
      <c r="D26" s="8">
        <v>24000</v>
      </c>
      <c r="E26" s="8">
        <v>23250</v>
      </c>
      <c r="F26" s="8">
        <v>19500</v>
      </c>
      <c r="G26" s="8"/>
      <c r="H26" s="8">
        <v>24000</v>
      </c>
      <c r="I26" s="8"/>
      <c r="J26" s="8"/>
      <c r="K26" s="8"/>
      <c r="L26" s="8"/>
      <c r="M26" s="8"/>
      <c r="N26" s="8"/>
      <c r="O26" s="8"/>
      <c r="P26" s="8"/>
      <c r="Q26" s="8"/>
      <c r="R26" s="53">
        <f t="shared" ref="R26" si="5">SUM(G26:Q26)</f>
        <v>24000</v>
      </c>
      <c r="S26" s="9">
        <f t="shared" ref="S26" si="6">D26-R26</f>
        <v>0</v>
      </c>
    </row>
    <row r="27" spans="1:19" s="10" customFormat="1" ht="33" customHeight="1" x14ac:dyDescent="0.25">
      <c r="A27" s="52" t="s">
        <v>50</v>
      </c>
      <c r="B27" s="7">
        <v>652</v>
      </c>
      <c r="C27" s="6" t="s">
        <v>42</v>
      </c>
      <c r="D27" s="8">
        <v>20000</v>
      </c>
      <c r="E27" s="8">
        <v>20000</v>
      </c>
      <c r="F27" s="8">
        <v>20000</v>
      </c>
      <c r="G27" s="8">
        <v>20000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53">
        <f t="shared" si="1"/>
        <v>20000</v>
      </c>
      <c r="S27" s="9">
        <f t="shared" si="4"/>
        <v>0</v>
      </c>
    </row>
    <row r="28" spans="1:19" s="10" customFormat="1" ht="21.75" customHeight="1" x14ac:dyDescent="0.25">
      <c r="A28" s="52" t="s">
        <v>53</v>
      </c>
      <c r="B28" s="7">
        <v>661</v>
      </c>
      <c r="C28" s="6" t="s">
        <v>188</v>
      </c>
      <c r="D28" s="8">
        <v>65000</v>
      </c>
      <c r="E28" s="8">
        <v>65000</v>
      </c>
      <c r="F28" s="8">
        <v>65000</v>
      </c>
      <c r="G28" s="8"/>
      <c r="H28" s="8"/>
      <c r="I28" s="8"/>
      <c r="J28" s="8"/>
      <c r="K28" s="8"/>
      <c r="L28" s="8">
        <v>65000</v>
      </c>
      <c r="M28" s="8"/>
      <c r="N28" s="8"/>
      <c r="O28" s="8"/>
      <c r="P28" s="8"/>
      <c r="Q28" s="8"/>
      <c r="R28" s="53">
        <f t="shared" si="1"/>
        <v>65000</v>
      </c>
      <c r="S28" s="9">
        <f t="shared" si="4"/>
        <v>0</v>
      </c>
    </row>
    <row r="29" spans="1:19" s="10" customFormat="1" ht="33" customHeight="1" x14ac:dyDescent="0.25">
      <c r="A29" s="52" t="s">
        <v>56</v>
      </c>
      <c r="B29" s="7">
        <v>681</v>
      </c>
      <c r="C29" s="6" t="s">
        <v>44</v>
      </c>
      <c r="D29" s="8">
        <v>1000</v>
      </c>
      <c r="E29" s="8">
        <v>1000</v>
      </c>
      <c r="F29" s="8">
        <v>1000</v>
      </c>
      <c r="G29" s="8"/>
      <c r="H29" s="8">
        <v>1000</v>
      </c>
      <c r="I29" s="8"/>
      <c r="J29" s="8"/>
      <c r="K29" s="8"/>
      <c r="L29" s="8"/>
      <c r="M29" s="8"/>
      <c r="N29" s="8"/>
      <c r="O29" s="8"/>
      <c r="P29" s="8"/>
      <c r="Q29" s="8"/>
      <c r="R29" s="53">
        <f t="shared" si="1"/>
        <v>1000</v>
      </c>
      <c r="S29" s="9">
        <f t="shared" si="4"/>
        <v>0</v>
      </c>
    </row>
    <row r="30" spans="1:19" s="10" customFormat="1" ht="30" x14ac:dyDescent="0.25">
      <c r="A30" s="52" t="s">
        <v>58</v>
      </c>
      <c r="B30" s="7">
        <v>681</v>
      </c>
      <c r="C30" s="6" t="s">
        <v>46</v>
      </c>
      <c r="D30" s="8">
        <v>70000</v>
      </c>
      <c r="E30" s="8">
        <v>80000</v>
      </c>
      <c r="F30" s="8">
        <v>90000</v>
      </c>
      <c r="G30" s="8"/>
      <c r="H30" s="8"/>
      <c r="I30" s="8"/>
      <c r="J30" s="8"/>
      <c r="K30" s="8">
        <v>70000</v>
      </c>
      <c r="L30" s="8"/>
      <c r="M30" s="8"/>
      <c r="N30" s="8"/>
      <c r="O30" s="8"/>
      <c r="P30" s="8"/>
      <c r="Q30" s="8"/>
      <c r="R30" s="53">
        <f t="shared" si="1"/>
        <v>70000</v>
      </c>
      <c r="S30" s="9">
        <f t="shared" si="4"/>
        <v>0</v>
      </c>
    </row>
    <row r="31" spans="1:19" s="10" customFormat="1" x14ac:dyDescent="0.25">
      <c r="A31" s="52" t="s">
        <v>61</v>
      </c>
      <c r="B31" s="7">
        <v>683</v>
      </c>
      <c r="C31" s="6" t="s">
        <v>48</v>
      </c>
      <c r="D31" s="8">
        <v>80000</v>
      </c>
      <c r="E31" s="8">
        <v>90000</v>
      </c>
      <c r="F31" s="8">
        <v>100000</v>
      </c>
      <c r="G31" s="8"/>
      <c r="H31" s="8">
        <v>80000</v>
      </c>
      <c r="I31" s="8"/>
      <c r="J31" s="8"/>
      <c r="K31" s="8"/>
      <c r="L31" s="8"/>
      <c r="M31" s="8"/>
      <c r="N31" s="8"/>
      <c r="O31" s="8"/>
      <c r="P31" s="8"/>
      <c r="Q31" s="8"/>
      <c r="R31" s="53">
        <f t="shared" si="1"/>
        <v>80000</v>
      </c>
      <c r="S31" s="9">
        <f t="shared" si="4"/>
        <v>0</v>
      </c>
    </row>
    <row r="32" spans="1:19" x14ac:dyDescent="0.25">
      <c r="A32" s="50" t="s">
        <v>49</v>
      </c>
      <c r="B32" s="22"/>
      <c r="C32" s="20"/>
      <c r="D32" s="21"/>
      <c r="E32" s="21"/>
      <c r="F32" s="21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54"/>
      <c r="S32" s="9">
        <f t="shared" si="4"/>
        <v>0</v>
      </c>
    </row>
    <row r="33" spans="1:19" s="10" customFormat="1" x14ac:dyDescent="0.25">
      <c r="A33" s="52" t="s">
        <v>64</v>
      </c>
      <c r="B33" s="7">
        <v>653</v>
      </c>
      <c r="C33" s="6" t="s">
        <v>51</v>
      </c>
      <c r="D33" s="15">
        <v>6250000</v>
      </c>
      <c r="E33" s="15">
        <v>6300000</v>
      </c>
      <c r="F33" s="15">
        <v>6350000</v>
      </c>
      <c r="G33" s="8"/>
      <c r="H33" s="8"/>
      <c r="I33" s="8"/>
      <c r="J33" s="8">
        <v>650000</v>
      </c>
      <c r="K33" s="8">
        <v>5600000</v>
      </c>
      <c r="L33" s="8"/>
      <c r="M33" s="8"/>
      <c r="N33" s="8"/>
      <c r="O33" s="8"/>
      <c r="P33" s="8"/>
      <c r="Q33" s="8"/>
      <c r="R33" s="53">
        <f t="shared" si="1"/>
        <v>6250000</v>
      </c>
      <c r="S33" s="9">
        <f t="shared" si="4"/>
        <v>0</v>
      </c>
    </row>
    <row r="34" spans="1:19" x14ac:dyDescent="0.25">
      <c r="A34" s="50" t="s">
        <v>52</v>
      </c>
      <c r="B34" s="22"/>
      <c r="C34" s="20"/>
      <c r="D34" s="21"/>
      <c r="E34" s="21"/>
      <c r="F34" s="21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54">
        <f t="shared" si="1"/>
        <v>0</v>
      </c>
      <c r="S34" s="9">
        <f t="shared" si="4"/>
        <v>0</v>
      </c>
    </row>
    <row r="35" spans="1:19" s="10" customFormat="1" x14ac:dyDescent="0.25">
      <c r="A35" s="52" t="s">
        <v>67</v>
      </c>
      <c r="B35" s="7">
        <v>653</v>
      </c>
      <c r="C35" s="6" t="s">
        <v>54</v>
      </c>
      <c r="D35" s="15">
        <v>1000000</v>
      </c>
      <c r="E35" s="15">
        <v>700000</v>
      </c>
      <c r="F35" s="15">
        <v>700000</v>
      </c>
      <c r="G35" s="8"/>
      <c r="H35" s="8"/>
      <c r="I35" s="8"/>
      <c r="J35" s="8">
        <v>1000000</v>
      </c>
      <c r="K35" s="8"/>
      <c r="L35" s="8"/>
      <c r="M35" s="8"/>
      <c r="N35" s="8"/>
      <c r="O35" s="8"/>
      <c r="P35" s="8"/>
      <c r="Q35" s="8"/>
      <c r="R35" s="53">
        <f t="shared" si="1"/>
        <v>1000000</v>
      </c>
      <c r="S35" s="9">
        <f t="shared" si="4"/>
        <v>0</v>
      </c>
    </row>
    <row r="36" spans="1:19" x14ac:dyDescent="0.25">
      <c r="A36" s="50" t="s">
        <v>55</v>
      </c>
      <c r="B36" s="22"/>
      <c r="C36" s="20"/>
      <c r="D36" s="21"/>
      <c r="E36" s="21"/>
      <c r="F36" s="21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54">
        <f t="shared" si="1"/>
        <v>0</v>
      </c>
      <c r="S36" s="9">
        <f t="shared" si="4"/>
        <v>0</v>
      </c>
    </row>
    <row r="37" spans="1:19" s="10" customFormat="1" x14ac:dyDescent="0.25">
      <c r="A37" s="52" t="s">
        <v>69</v>
      </c>
      <c r="B37" s="7">
        <v>642</v>
      </c>
      <c r="C37" s="6" t="s">
        <v>57</v>
      </c>
      <c r="D37" s="8">
        <v>100000</v>
      </c>
      <c r="E37" s="8">
        <v>100000</v>
      </c>
      <c r="F37" s="8">
        <v>100000</v>
      </c>
      <c r="G37" s="8"/>
      <c r="H37" s="8"/>
      <c r="I37" s="8"/>
      <c r="J37" s="8">
        <v>100000</v>
      </c>
      <c r="K37" s="8"/>
      <c r="L37" s="8"/>
      <c r="M37" s="8"/>
      <c r="N37" s="8"/>
      <c r="O37" s="8"/>
      <c r="P37" s="8"/>
      <c r="Q37" s="8"/>
      <c r="R37" s="53">
        <f t="shared" si="1"/>
        <v>100000</v>
      </c>
      <c r="S37" s="9">
        <f t="shared" si="4"/>
        <v>0</v>
      </c>
    </row>
    <row r="38" spans="1:19" x14ac:dyDescent="0.25">
      <c r="A38" s="50" t="s">
        <v>71</v>
      </c>
      <c r="B38" s="22"/>
      <c r="C38" s="20"/>
      <c r="D38" s="21"/>
      <c r="E38" s="21"/>
      <c r="F38" s="21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54"/>
      <c r="S38" s="9">
        <f t="shared" si="4"/>
        <v>0</v>
      </c>
    </row>
    <row r="39" spans="1:19" s="10" customFormat="1" x14ac:dyDescent="0.25">
      <c r="A39" s="52" t="s">
        <v>71</v>
      </c>
      <c r="B39" s="7">
        <v>652</v>
      </c>
      <c r="C39" s="6" t="s">
        <v>59</v>
      </c>
      <c r="D39" s="8">
        <v>100000</v>
      </c>
      <c r="E39" s="8">
        <v>100000</v>
      </c>
      <c r="F39" s="8">
        <v>100000</v>
      </c>
      <c r="G39" s="8"/>
      <c r="H39" s="8"/>
      <c r="I39" s="8"/>
      <c r="J39" s="8">
        <v>100000</v>
      </c>
      <c r="K39" s="8"/>
      <c r="L39" s="8"/>
      <c r="M39" s="8"/>
      <c r="N39" s="8"/>
      <c r="O39" s="8"/>
      <c r="P39" s="8"/>
      <c r="Q39" s="8"/>
      <c r="R39" s="53">
        <f t="shared" si="1"/>
        <v>100000</v>
      </c>
      <c r="S39" s="9">
        <f t="shared" si="4"/>
        <v>0</v>
      </c>
    </row>
    <row r="40" spans="1:19" x14ac:dyDescent="0.25">
      <c r="A40" s="50" t="s">
        <v>60</v>
      </c>
      <c r="B40" s="22"/>
      <c r="C40" s="20"/>
      <c r="D40" s="21"/>
      <c r="E40" s="21"/>
      <c r="F40" s="21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4"/>
      <c r="S40" s="9">
        <f t="shared" si="4"/>
        <v>0</v>
      </c>
    </row>
    <row r="41" spans="1:19" s="10" customFormat="1" x14ac:dyDescent="0.25">
      <c r="A41" s="52" t="s">
        <v>169</v>
      </c>
      <c r="B41" s="7">
        <v>642</v>
      </c>
      <c r="C41" s="6" t="s">
        <v>62</v>
      </c>
      <c r="D41" s="8">
        <v>10000</v>
      </c>
      <c r="E41" s="8">
        <v>10000</v>
      </c>
      <c r="F41" s="8">
        <v>10000</v>
      </c>
      <c r="G41" s="8"/>
      <c r="H41" s="8"/>
      <c r="I41" s="8"/>
      <c r="J41" s="8">
        <v>10000</v>
      </c>
      <c r="K41" s="8"/>
      <c r="L41" s="8"/>
      <c r="M41" s="8"/>
      <c r="N41" s="8"/>
      <c r="O41" s="8"/>
      <c r="P41" s="8"/>
      <c r="Q41" s="8"/>
      <c r="R41" s="53">
        <f t="shared" si="1"/>
        <v>10000</v>
      </c>
      <c r="S41" s="9">
        <f t="shared" si="4"/>
        <v>0</v>
      </c>
    </row>
    <row r="42" spans="1:19" x14ac:dyDescent="0.25">
      <c r="A42" s="50" t="s">
        <v>63</v>
      </c>
      <c r="B42" s="22"/>
      <c r="C42" s="20"/>
      <c r="D42" s="21"/>
      <c r="E42" s="21"/>
      <c r="F42" s="21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54"/>
      <c r="S42" s="9">
        <f t="shared" si="4"/>
        <v>0</v>
      </c>
    </row>
    <row r="43" spans="1:19" s="10" customFormat="1" ht="30" x14ac:dyDescent="0.25">
      <c r="A43" s="52" t="s">
        <v>79</v>
      </c>
      <c r="B43" s="7">
        <v>642</v>
      </c>
      <c r="C43" s="6" t="s">
        <v>65</v>
      </c>
      <c r="D43" s="8">
        <v>50000</v>
      </c>
      <c r="E43" s="8">
        <v>50000</v>
      </c>
      <c r="F43" s="8">
        <v>50000</v>
      </c>
      <c r="G43" s="8"/>
      <c r="H43" s="8"/>
      <c r="I43" s="8"/>
      <c r="J43" s="8">
        <v>50000</v>
      </c>
      <c r="K43" s="8"/>
      <c r="L43" s="8"/>
      <c r="M43" s="8"/>
      <c r="N43" s="8"/>
      <c r="O43" s="8"/>
      <c r="P43" s="8"/>
      <c r="Q43" s="8"/>
      <c r="R43" s="53">
        <f t="shared" si="1"/>
        <v>50000</v>
      </c>
      <c r="S43" s="9">
        <f t="shared" si="4"/>
        <v>0</v>
      </c>
    </row>
    <row r="44" spans="1:19" x14ac:dyDescent="0.25">
      <c r="A44" s="50" t="s">
        <v>66</v>
      </c>
      <c r="B44" s="22"/>
      <c r="C44" s="20"/>
      <c r="D44" s="21"/>
      <c r="E44" s="21"/>
      <c r="F44" s="21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54"/>
      <c r="S44" s="9">
        <f t="shared" si="4"/>
        <v>0</v>
      </c>
    </row>
    <row r="45" spans="1:19" s="10" customFormat="1" ht="30" x14ac:dyDescent="0.25">
      <c r="A45" s="52" t="s">
        <v>80</v>
      </c>
      <c r="B45" s="7">
        <v>642</v>
      </c>
      <c r="C45" s="6" t="s">
        <v>68</v>
      </c>
      <c r="D45" s="8">
        <v>5000</v>
      </c>
      <c r="E45" s="8">
        <v>5000</v>
      </c>
      <c r="F45" s="8">
        <v>5000</v>
      </c>
      <c r="G45" s="8"/>
      <c r="H45" s="8"/>
      <c r="I45" s="8"/>
      <c r="J45" s="8"/>
      <c r="K45" s="8"/>
      <c r="L45" s="8"/>
      <c r="M45" s="8"/>
      <c r="N45" s="8">
        <v>5000</v>
      </c>
      <c r="O45" s="8"/>
      <c r="P45" s="8"/>
      <c r="Q45" s="8"/>
      <c r="R45" s="53">
        <f t="shared" si="1"/>
        <v>5000</v>
      </c>
      <c r="S45" s="9">
        <f t="shared" si="4"/>
        <v>0</v>
      </c>
    </row>
    <row r="46" spans="1:19" s="10" customFormat="1" x14ac:dyDescent="0.25">
      <c r="A46" s="52" t="s">
        <v>74</v>
      </c>
      <c r="B46" s="7">
        <v>652</v>
      </c>
      <c r="C46" s="6" t="s">
        <v>70</v>
      </c>
      <c r="D46" s="8">
        <v>5000</v>
      </c>
      <c r="E46" s="8">
        <v>6000</v>
      </c>
      <c r="F46" s="8">
        <v>7000</v>
      </c>
      <c r="G46" s="8"/>
      <c r="H46" s="8"/>
      <c r="I46" s="8"/>
      <c r="J46" s="8">
        <v>5000</v>
      </c>
      <c r="K46" s="8"/>
      <c r="L46" s="8"/>
      <c r="M46" s="8"/>
      <c r="N46" s="8"/>
      <c r="O46" s="8"/>
      <c r="P46" s="8"/>
      <c r="Q46" s="8"/>
      <c r="R46" s="53">
        <f t="shared" si="1"/>
        <v>5000</v>
      </c>
      <c r="S46" s="9">
        <f t="shared" si="4"/>
        <v>0</v>
      </c>
    </row>
    <row r="47" spans="1:19" s="10" customFormat="1" ht="30" x14ac:dyDescent="0.25">
      <c r="A47" s="52" t="s">
        <v>76</v>
      </c>
      <c r="B47" s="7">
        <v>652</v>
      </c>
      <c r="C47" s="6" t="s">
        <v>216</v>
      </c>
      <c r="D47" s="8">
        <v>20000</v>
      </c>
      <c r="E47" s="8">
        <v>15000</v>
      </c>
      <c r="F47" s="8">
        <v>10000</v>
      </c>
      <c r="G47" s="8"/>
      <c r="H47" s="8"/>
      <c r="I47" s="8"/>
      <c r="J47" s="8">
        <v>20000</v>
      </c>
      <c r="K47" s="8"/>
      <c r="L47" s="8"/>
      <c r="M47" s="8"/>
      <c r="N47" s="8"/>
      <c r="O47" s="8"/>
      <c r="P47" s="8"/>
      <c r="Q47" s="8"/>
      <c r="R47" s="53">
        <f t="shared" si="1"/>
        <v>20000</v>
      </c>
      <c r="S47" s="9">
        <f t="shared" si="4"/>
        <v>0</v>
      </c>
    </row>
    <row r="48" spans="1:19" x14ac:dyDescent="0.25">
      <c r="A48" s="50" t="s">
        <v>73</v>
      </c>
      <c r="B48" s="22"/>
      <c r="C48" s="20"/>
      <c r="D48" s="21"/>
      <c r="E48" s="21"/>
      <c r="F48" s="21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54"/>
      <c r="S48" s="9">
        <f t="shared" si="4"/>
        <v>0</v>
      </c>
    </row>
    <row r="49" spans="1:19" s="10" customFormat="1" ht="30" x14ac:dyDescent="0.25">
      <c r="A49" s="52" t="s">
        <v>77</v>
      </c>
      <c r="B49" s="7">
        <v>633</v>
      </c>
      <c r="C49" s="6" t="s">
        <v>75</v>
      </c>
      <c r="D49" s="8">
        <v>0</v>
      </c>
      <c r="E49" s="8">
        <v>90000</v>
      </c>
      <c r="F49" s="8">
        <v>0</v>
      </c>
      <c r="G49" s="8">
        <v>0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53">
        <f t="shared" si="1"/>
        <v>0</v>
      </c>
      <c r="S49" s="9">
        <f t="shared" si="4"/>
        <v>0</v>
      </c>
    </row>
    <row r="50" spans="1:19" s="10" customFormat="1" hidden="1" x14ac:dyDescent="0.25">
      <c r="A50" s="52" t="s">
        <v>76</v>
      </c>
      <c r="B50" s="7"/>
      <c r="C50" s="6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53">
        <f t="shared" si="1"/>
        <v>0</v>
      </c>
      <c r="S50" s="9">
        <f t="shared" si="4"/>
        <v>0</v>
      </c>
    </row>
    <row r="51" spans="1:19" s="10" customFormat="1" hidden="1" x14ac:dyDescent="0.25">
      <c r="A51" s="52" t="s">
        <v>77</v>
      </c>
      <c r="B51" s="7"/>
      <c r="C51" s="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53">
        <f t="shared" si="1"/>
        <v>0</v>
      </c>
      <c r="S51" s="9">
        <f t="shared" si="4"/>
        <v>0</v>
      </c>
    </row>
    <row r="52" spans="1:19" s="10" customFormat="1" hidden="1" x14ac:dyDescent="0.25">
      <c r="A52" s="52"/>
      <c r="B52" s="7"/>
      <c r="C52" s="6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53">
        <f t="shared" si="1"/>
        <v>0</v>
      </c>
      <c r="S52" s="9">
        <f t="shared" si="4"/>
        <v>0</v>
      </c>
    </row>
    <row r="53" spans="1:19" ht="23.25" customHeight="1" x14ac:dyDescent="0.25">
      <c r="A53" s="50" t="s">
        <v>78</v>
      </c>
      <c r="B53" s="22"/>
      <c r="C53" s="20"/>
      <c r="D53" s="21"/>
      <c r="E53" s="21"/>
      <c r="F53" s="21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54"/>
      <c r="S53" s="9">
        <f t="shared" si="4"/>
        <v>0</v>
      </c>
    </row>
    <row r="54" spans="1:19" s="10" customFormat="1" ht="30" x14ac:dyDescent="0.25">
      <c r="A54" s="52" t="s">
        <v>83</v>
      </c>
      <c r="B54" s="7">
        <v>633</v>
      </c>
      <c r="C54" s="6" t="s">
        <v>165</v>
      </c>
      <c r="D54" s="8">
        <v>19500</v>
      </c>
      <c r="E54" s="8">
        <v>19500</v>
      </c>
      <c r="F54" s="8">
        <v>19500</v>
      </c>
      <c r="G54" s="8"/>
      <c r="H54" s="8"/>
      <c r="I54" s="8"/>
      <c r="J54" s="8"/>
      <c r="K54" s="8"/>
      <c r="L54" s="8"/>
      <c r="M54" s="8"/>
      <c r="N54" s="8"/>
      <c r="O54" s="8">
        <v>19500</v>
      </c>
      <c r="P54" s="8"/>
      <c r="Q54" s="8"/>
      <c r="R54" s="53">
        <f t="shared" si="1"/>
        <v>19500</v>
      </c>
      <c r="S54" s="9">
        <f t="shared" si="4"/>
        <v>0</v>
      </c>
    </row>
    <row r="55" spans="1:19" s="10" customFormat="1" ht="30" x14ac:dyDescent="0.25">
      <c r="A55" s="52" t="s">
        <v>84</v>
      </c>
      <c r="B55" s="7">
        <v>633</v>
      </c>
      <c r="C55" s="6" t="s">
        <v>81</v>
      </c>
      <c r="D55" s="8">
        <v>10000</v>
      </c>
      <c r="E55" s="8">
        <v>0</v>
      </c>
      <c r="F55" s="8">
        <v>0</v>
      </c>
      <c r="G55" s="8"/>
      <c r="H55" s="8"/>
      <c r="I55" s="8"/>
      <c r="J55" s="8">
        <v>10000</v>
      </c>
      <c r="K55" s="8"/>
      <c r="L55" s="8"/>
      <c r="M55" s="8"/>
      <c r="N55" s="8"/>
      <c r="O55" s="8"/>
      <c r="P55" s="8"/>
      <c r="Q55" s="8"/>
      <c r="R55" s="53">
        <f t="shared" si="1"/>
        <v>10000</v>
      </c>
      <c r="S55" s="9">
        <f t="shared" si="4"/>
        <v>0</v>
      </c>
    </row>
    <row r="56" spans="1:19" s="10" customFormat="1" ht="30" x14ac:dyDescent="0.25">
      <c r="A56" s="52" t="s">
        <v>85</v>
      </c>
      <c r="B56" s="7">
        <v>633</v>
      </c>
      <c r="C56" s="6" t="s">
        <v>208</v>
      </c>
      <c r="D56" s="8">
        <v>473400</v>
      </c>
      <c r="E56" s="8">
        <v>473400</v>
      </c>
      <c r="F56" s="8">
        <v>473400</v>
      </c>
      <c r="G56" s="8"/>
      <c r="H56" s="8"/>
      <c r="I56" s="8"/>
      <c r="J56" s="8"/>
      <c r="K56" s="8"/>
      <c r="L56" s="8"/>
      <c r="M56" s="8"/>
      <c r="N56" s="8"/>
      <c r="O56" s="8">
        <v>473400</v>
      </c>
      <c r="P56" s="8"/>
      <c r="Q56" s="8"/>
      <c r="R56" s="53">
        <f t="shared" si="1"/>
        <v>473400</v>
      </c>
      <c r="S56" s="9">
        <f t="shared" si="4"/>
        <v>0</v>
      </c>
    </row>
    <row r="57" spans="1:19" s="10" customFormat="1" ht="30" x14ac:dyDescent="0.25">
      <c r="A57" s="52" t="s">
        <v>86</v>
      </c>
      <c r="B57" s="7">
        <v>633</v>
      </c>
      <c r="C57" s="6" t="s">
        <v>210</v>
      </c>
      <c r="D57" s="8">
        <v>77000</v>
      </c>
      <c r="E57" s="8">
        <v>77000</v>
      </c>
      <c r="F57" s="8">
        <v>77000</v>
      </c>
      <c r="G57" s="8"/>
      <c r="H57" s="8"/>
      <c r="I57" s="8"/>
      <c r="J57" s="8"/>
      <c r="K57" s="8"/>
      <c r="L57" s="8"/>
      <c r="M57" s="8"/>
      <c r="N57" s="8"/>
      <c r="O57" s="8">
        <v>77000</v>
      </c>
      <c r="P57" s="8"/>
      <c r="Q57" s="8"/>
      <c r="R57" s="53">
        <f t="shared" si="1"/>
        <v>77000</v>
      </c>
      <c r="S57" s="9">
        <f t="shared" si="4"/>
        <v>0</v>
      </c>
    </row>
    <row r="58" spans="1:19" s="10" customFormat="1" ht="30" x14ac:dyDescent="0.25">
      <c r="A58" s="52" t="s">
        <v>87</v>
      </c>
      <c r="B58" s="7">
        <v>633</v>
      </c>
      <c r="C58" s="6" t="s">
        <v>89</v>
      </c>
      <c r="D58" s="8">
        <v>45000</v>
      </c>
      <c r="E58" s="8">
        <v>45000</v>
      </c>
      <c r="F58" s="8">
        <v>45000</v>
      </c>
      <c r="G58" s="8"/>
      <c r="H58" s="8"/>
      <c r="I58" s="8"/>
      <c r="J58" s="8"/>
      <c r="K58" s="8"/>
      <c r="L58" s="8"/>
      <c r="M58" s="8"/>
      <c r="N58" s="8"/>
      <c r="O58" s="8">
        <v>45000</v>
      </c>
      <c r="P58" s="8"/>
      <c r="Q58" s="8"/>
      <c r="R58" s="53">
        <f>SUM(G58:Q58)</f>
        <v>45000</v>
      </c>
      <c r="S58" s="9">
        <f t="shared" si="4"/>
        <v>0</v>
      </c>
    </row>
    <row r="59" spans="1:19" s="10" customFormat="1" ht="30" x14ac:dyDescent="0.25">
      <c r="A59" s="52" t="s">
        <v>88</v>
      </c>
      <c r="B59" s="7">
        <v>633</v>
      </c>
      <c r="C59" s="6" t="s">
        <v>161</v>
      </c>
      <c r="D59" s="8">
        <v>150000</v>
      </c>
      <c r="E59" s="8">
        <v>0</v>
      </c>
      <c r="F59" s="8">
        <v>0</v>
      </c>
      <c r="G59" s="8">
        <v>150000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53">
        <f t="shared" si="1"/>
        <v>150000</v>
      </c>
      <c r="S59" s="9">
        <f t="shared" si="4"/>
        <v>0</v>
      </c>
    </row>
    <row r="60" spans="1:19" s="10" customFormat="1" ht="30" x14ac:dyDescent="0.25">
      <c r="A60" s="52" t="s">
        <v>170</v>
      </c>
      <c r="B60" s="7">
        <v>633</v>
      </c>
      <c r="C60" s="6" t="s">
        <v>162</v>
      </c>
      <c r="D60" s="8">
        <v>150000</v>
      </c>
      <c r="E60" s="8">
        <v>0</v>
      </c>
      <c r="F60" s="8">
        <v>0</v>
      </c>
      <c r="G60" s="8">
        <v>150000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53">
        <f t="shared" si="1"/>
        <v>150000</v>
      </c>
      <c r="S60" s="9">
        <f t="shared" si="4"/>
        <v>0</v>
      </c>
    </row>
    <row r="61" spans="1:19" s="10" customFormat="1" ht="30" x14ac:dyDescent="0.25">
      <c r="A61" s="52" t="s">
        <v>171</v>
      </c>
      <c r="B61" s="7">
        <v>633</v>
      </c>
      <c r="C61" s="6" t="s">
        <v>163</v>
      </c>
      <c r="D61" s="8">
        <v>130000</v>
      </c>
      <c r="E61" s="8">
        <v>200000</v>
      </c>
      <c r="F61" s="8">
        <v>0</v>
      </c>
      <c r="G61" s="8">
        <v>130000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53">
        <f t="shared" si="1"/>
        <v>130000</v>
      </c>
      <c r="S61" s="9">
        <f t="shared" si="4"/>
        <v>0</v>
      </c>
    </row>
    <row r="62" spans="1:19" s="10" customFormat="1" hidden="1" x14ac:dyDescent="0.25">
      <c r="A62" s="52" t="s">
        <v>86</v>
      </c>
      <c r="B62" s="7">
        <v>633</v>
      </c>
      <c r="C62" s="6"/>
      <c r="D62" s="8"/>
      <c r="E62" s="8">
        <v>0</v>
      </c>
      <c r="F62" s="8">
        <v>0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53">
        <f t="shared" si="1"/>
        <v>0</v>
      </c>
      <c r="S62" s="9">
        <f t="shared" si="4"/>
        <v>0</v>
      </c>
    </row>
    <row r="63" spans="1:19" s="10" customFormat="1" ht="21.6" hidden="1" customHeight="1" x14ac:dyDescent="0.25">
      <c r="A63" s="52" t="s">
        <v>87</v>
      </c>
      <c r="B63" s="7">
        <v>633</v>
      </c>
      <c r="C63" s="6"/>
      <c r="D63" s="8"/>
      <c r="E63" s="8">
        <v>0</v>
      </c>
      <c r="F63" s="8">
        <v>0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53">
        <f t="shared" si="1"/>
        <v>0</v>
      </c>
      <c r="S63" s="9">
        <f t="shared" si="4"/>
        <v>0</v>
      </c>
    </row>
    <row r="64" spans="1:19" s="10" customFormat="1" hidden="1" x14ac:dyDescent="0.25">
      <c r="A64" s="52" t="s">
        <v>88</v>
      </c>
      <c r="B64" s="7">
        <v>633</v>
      </c>
      <c r="C64" s="6"/>
      <c r="D64" s="8"/>
      <c r="E64" s="8">
        <v>0</v>
      </c>
      <c r="F64" s="8">
        <v>0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53">
        <f t="shared" si="1"/>
        <v>0</v>
      </c>
      <c r="S64" s="9">
        <f t="shared" si="4"/>
        <v>0</v>
      </c>
    </row>
    <row r="65" spans="1:19" s="10" customFormat="1" hidden="1" x14ac:dyDescent="0.25">
      <c r="A65" s="52" t="s">
        <v>83</v>
      </c>
      <c r="B65" s="7"/>
      <c r="R65" s="55"/>
      <c r="S65" s="9">
        <f t="shared" si="4"/>
        <v>0</v>
      </c>
    </row>
    <row r="66" spans="1:19" hidden="1" x14ac:dyDescent="0.25">
      <c r="A66" s="52" t="s">
        <v>90</v>
      </c>
      <c r="B66" s="11"/>
      <c r="C66" s="11"/>
      <c r="D66" s="12"/>
      <c r="E66" s="8">
        <v>0</v>
      </c>
      <c r="F66" s="8">
        <v>0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3">
        <f t="shared" si="1"/>
        <v>0</v>
      </c>
      <c r="S66" s="9">
        <f t="shared" si="4"/>
        <v>0</v>
      </c>
    </row>
    <row r="67" spans="1:19" s="10" customFormat="1" hidden="1" x14ac:dyDescent="0.25">
      <c r="A67" s="52" t="s">
        <v>91</v>
      </c>
      <c r="B67" s="7"/>
      <c r="C67" s="6"/>
      <c r="D67" s="8"/>
      <c r="E67" s="8">
        <v>0</v>
      </c>
      <c r="F67" s="8">
        <v>0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53">
        <f t="shared" si="1"/>
        <v>0</v>
      </c>
      <c r="S67" s="9">
        <f t="shared" si="4"/>
        <v>0</v>
      </c>
    </row>
    <row r="68" spans="1:19" s="10" customFormat="1" hidden="1" x14ac:dyDescent="0.25">
      <c r="A68" s="52" t="s">
        <v>92</v>
      </c>
      <c r="B68" s="7"/>
      <c r="C68" s="6"/>
      <c r="D68" s="8"/>
      <c r="E68" s="8">
        <v>0</v>
      </c>
      <c r="F68" s="8">
        <v>0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53">
        <f t="shared" si="1"/>
        <v>0</v>
      </c>
      <c r="S68" s="9">
        <f t="shared" si="4"/>
        <v>0</v>
      </c>
    </row>
    <row r="69" spans="1:19" s="10" customFormat="1" hidden="1" x14ac:dyDescent="0.25">
      <c r="A69" s="52" t="s">
        <v>93</v>
      </c>
      <c r="B69" s="7"/>
      <c r="C69" s="6"/>
      <c r="D69" s="8"/>
      <c r="E69" s="8">
        <v>0</v>
      </c>
      <c r="F69" s="8">
        <v>0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53">
        <f t="shared" si="1"/>
        <v>0</v>
      </c>
      <c r="S69" s="9">
        <f t="shared" si="4"/>
        <v>0</v>
      </c>
    </row>
    <row r="70" spans="1:19" s="10" customFormat="1" hidden="1" x14ac:dyDescent="0.25">
      <c r="A70" s="52" t="s">
        <v>94</v>
      </c>
      <c r="B70" s="7"/>
      <c r="C70" s="6"/>
      <c r="D70" s="8"/>
      <c r="E70" s="8">
        <v>0</v>
      </c>
      <c r="F70" s="8">
        <v>0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53">
        <f t="shared" si="1"/>
        <v>0</v>
      </c>
      <c r="S70" s="9">
        <f t="shared" si="4"/>
        <v>0</v>
      </c>
    </row>
    <row r="71" spans="1:19" s="10" customFormat="1" x14ac:dyDescent="0.25">
      <c r="A71" s="50" t="s">
        <v>194</v>
      </c>
      <c r="B71" s="22"/>
      <c r="C71" s="20"/>
      <c r="D71" s="21"/>
      <c r="E71" s="21"/>
      <c r="F71" s="21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54">
        <f t="shared" si="1"/>
        <v>0</v>
      </c>
      <c r="S71" s="9">
        <f t="shared" si="4"/>
        <v>0</v>
      </c>
    </row>
    <row r="72" spans="1:19" s="10" customFormat="1" ht="30" x14ac:dyDescent="0.25">
      <c r="A72" s="52" t="s">
        <v>211</v>
      </c>
      <c r="B72" s="7">
        <v>634</v>
      </c>
      <c r="C72" s="6" t="s">
        <v>195</v>
      </c>
      <c r="D72" s="8">
        <v>10000</v>
      </c>
      <c r="E72" s="8">
        <v>0</v>
      </c>
      <c r="F72" s="8">
        <v>0</v>
      </c>
      <c r="G72" s="8"/>
      <c r="H72" s="8"/>
      <c r="I72" s="8"/>
      <c r="J72" s="8">
        <v>10000</v>
      </c>
      <c r="K72" s="8"/>
      <c r="L72" s="8"/>
      <c r="M72" s="8"/>
      <c r="N72" s="8"/>
      <c r="O72" s="8"/>
      <c r="P72" s="8"/>
      <c r="Q72" s="8"/>
      <c r="R72" s="53">
        <f t="shared" ref="R72:R104" si="7">SUM(G72:Q72)</f>
        <v>10000</v>
      </c>
      <c r="S72" s="9">
        <f t="shared" si="4"/>
        <v>0</v>
      </c>
    </row>
    <row r="73" spans="1:19" s="10" customFormat="1" ht="30" x14ac:dyDescent="0.25">
      <c r="A73" s="52" t="s">
        <v>212</v>
      </c>
      <c r="B73" s="7">
        <v>634</v>
      </c>
      <c r="C73" s="6" t="s">
        <v>196</v>
      </c>
      <c r="D73" s="8">
        <v>97800</v>
      </c>
      <c r="E73" s="8">
        <v>0</v>
      </c>
      <c r="F73" s="8">
        <v>0</v>
      </c>
      <c r="G73" s="8"/>
      <c r="H73" s="8"/>
      <c r="I73" s="8"/>
      <c r="J73" s="8">
        <v>97800</v>
      </c>
      <c r="K73" s="8"/>
      <c r="L73" s="8"/>
      <c r="M73" s="8"/>
      <c r="N73" s="8"/>
      <c r="O73" s="8"/>
      <c r="P73" s="8"/>
      <c r="Q73" s="8"/>
      <c r="R73" s="53">
        <f t="shared" si="7"/>
        <v>97800</v>
      </c>
      <c r="S73" s="9">
        <f t="shared" si="4"/>
        <v>0</v>
      </c>
    </row>
    <row r="74" spans="1:19" s="10" customFormat="1" hidden="1" x14ac:dyDescent="0.25">
      <c r="A74" s="52" t="s">
        <v>98</v>
      </c>
      <c r="B74" s="7"/>
      <c r="C74" s="6"/>
      <c r="D74" s="8"/>
      <c r="E74" s="8">
        <v>0</v>
      </c>
      <c r="F74" s="8">
        <v>0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53">
        <f t="shared" si="7"/>
        <v>0</v>
      </c>
      <c r="S74" s="9">
        <f t="shared" si="4"/>
        <v>0</v>
      </c>
    </row>
    <row r="75" spans="1:19" s="10" customFormat="1" hidden="1" x14ac:dyDescent="0.25">
      <c r="A75" s="52" t="s">
        <v>99</v>
      </c>
      <c r="B75" s="7"/>
      <c r="C75" s="6"/>
      <c r="D75" s="8"/>
      <c r="E75" s="8">
        <v>0</v>
      </c>
      <c r="F75" s="8">
        <v>0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53">
        <f t="shared" si="7"/>
        <v>0</v>
      </c>
      <c r="S75" s="9">
        <f t="shared" ref="S75:S142" si="8">D75-R75</f>
        <v>0</v>
      </c>
    </row>
    <row r="76" spans="1:19" s="10" customFormat="1" hidden="1" x14ac:dyDescent="0.25">
      <c r="A76" s="52" t="s">
        <v>100</v>
      </c>
      <c r="B76" s="7"/>
      <c r="C76" s="6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53">
        <f t="shared" si="7"/>
        <v>0</v>
      </c>
      <c r="S76" s="9">
        <f t="shared" si="8"/>
        <v>0</v>
      </c>
    </row>
    <row r="77" spans="1:19" x14ac:dyDescent="0.25">
      <c r="A77" s="50" t="s">
        <v>101</v>
      </c>
      <c r="B77" s="22"/>
      <c r="C77" s="20"/>
      <c r="D77" s="21"/>
      <c r="E77" s="21"/>
      <c r="F77" s="21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54">
        <f t="shared" si="7"/>
        <v>0</v>
      </c>
      <c r="S77" s="9">
        <f t="shared" si="8"/>
        <v>0</v>
      </c>
    </row>
    <row r="78" spans="1:19" s="10" customFormat="1" ht="30" x14ac:dyDescent="0.25">
      <c r="A78" s="52" t="s">
        <v>92</v>
      </c>
      <c r="B78" s="7">
        <v>611</v>
      </c>
      <c r="C78" s="6" t="s">
        <v>103</v>
      </c>
      <c r="D78" s="8">
        <f>D8*2.57%</f>
        <v>539699.99999999988</v>
      </c>
      <c r="E78" s="8">
        <f>E8*2.57%</f>
        <v>565399.99999999988</v>
      </c>
      <c r="F78" s="8">
        <f>F8*2.57%</f>
        <v>591099.99999999988</v>
      </c>
      <c r="G78" s="8"/>
      <c r="H78" s="8"/>
      <c r="I78" s="8"/>
      <c r="J78" s="8"/>
      <c r="K78" s="8"/>
      <c r="L78" s="8"/>
      <c r="M78" s="8"/>
      <c r="N78" s="8"/>
      <c r="O78" s="8">
        <v>539700</v>
      </c>
      <c r="P78" s="8"/>
      <c r="Q78" s="8"/>
      <c r="R78" s="53">
        <f t="shared" si="7"/>
        <v>539700</v>
      </c>
      <c r="S78" s="9">
        <f t="shared" si="8"/>
        <v>0</v>
      </c>
    </row>
    <row r="79" spans="1:19" s="10" customFormat="1" ht="30" x14ac:dyDescent="0.25">
      <c r="A79" s="52" t="s">
        <v>93</v>
      </c>
      <c r="B79" s="7">
        <v>635</v>
      </c>
      <c r="C79" s="6" t="s">
        <v>105</v>
      </c>
      <c r="D79" s="8">
        <v>706227</v>
      </c>
      <c r="E79" s="8">
        <v>680527</v>
      </c>
      <c r="F79" s="8">
        <v>654827</v>
      </c>
      <c r="G79" s="8"/>
      <c r="H79" s="8"/>
      <c r="I79" s="8"/>
      <c r="J79" s="8"/>
      <c r="K79" s="8"/>
      <c r="L79" s="8"/>
      <c r="M79" s="8"/>
      <c r="N79" s="8"/>
      <c r="O79" s="8">
        <v>706227</v>
      </c>
      <c r="P79" s="8"/>
      <c r="Q79" s="8"/>
      <c r="R79" s="53">
        <f t="shared" si="7"/>
        <v>706227</v>
      </c>
      <c r="S79" s="9">
        <f t="shared" si="8"/>
        <v>0</v>
      </c>
    </row>
    <row r="80" spans="1:19" s="10" customFormat="1" ht="30" x14ac:dyDescent="0.25">
      <c r="A80" s="52" t="s">
        <v>94</v>
      </c>
      <c r="B80" s="7">
        <v>635</v>
      </c>
      <c r="C80" s="6" t="s">
        <v>106</v>
      </c>
      <c r="D80" s="8">
        <v>200000</v>
      </c>
      <c r="E80" s="8">
        <v>200000</v>
      </c>
      <c r="F80" s="8">
        <v>200000</v>
      </c>
      <c r="G80" s="8"/>
      <c r="H80" s="8"/>
      <c r="I80" s="8"/>
      <c r="J80" s="8"/>
      <c r="K80" s="8"/>
      <c r="L80" s="8"/>
      <c r="M80" s="8"/>
      <c r="N80" s="8"/>
      <c r="O80" s="8">
        <v>200000</v>
      </c>
      <c r="P80" s="8"/>
      <c r="Q80" s="8"/>
      <c r="R80" s="53">
        <f t="shared" si="7"/>
        <v>200000</v>
      </c>
      <c r="S80" s="9">
        <f t="shared" si="8"/>
        <v>0</v>
      </c>
    </row>
    <row r="81" spans="1:19" x14ac:dyDescent="0.25">
      <c r="A81" s="50" t="s">
        <v>107</v>
      </c>
      <c r="B81" s="22"/>
      <c r="C81" s="20"/>
      <c r="D81" s="21"/>
      <c r="E81" s="21"/>
      <c r="F81" s="21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54"/>
      <c r="S81" s="9">
        <f t="shared" si="8"/>
        <v>0</v>
      </c>
    </row>
    <row r="82" spans="1:19" s="10" customFormat="1" ht="30" x14ac:dyDescent="0.25">
      <c r="A82" s="52" t="s">
        <v>95</v>
      </c>
      <c r="B82" s="7">
        <v>611</v>
      </c>
      <c r="C82" s="6" t="s">
        <v>109</v>
      </c>
      <c r="D82" s="8">
        <f>D8*1.35%</f>
        <v>283500.00000000006</v>
      </c>
      <c r="E82" s="8">
        <f>E8*1.35%</f>
        <v>297000.00000000006</v>
      </c>
      <c r="F82" s="8">
        <f>F8*1.35%</f>
        <v>310500.00000000006</v>
      </c>
      <c r="G82" s="8">
        <v>283500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53">
        <f t="shared" si="7"/>
        <v>283500</v>
      </c>
      <c r="S82" s="9">
        <f t="shared" si="8"/>
        <v>0</v>
      </c>
    </row>
    <row r="83" spans="1:19" s="10" customFormat="1" ht="30" x14ac:dyDescent="0.25">
      <c r="A83" s="52" t="s">
        <v>96</v>
      </c>
      <c r="B83" s="7">
        <v>635</v>
      </c>
      <c r="C83" s="6" t="s">
        <v>110</v>
      </c>
      <c r="D83" s="8">
        <v>705794</v>
      </c>
      <c r="E83" s="8">
        <v>692294</v>
      </c>
      <c r="F83" s="8">
        <v>678794</v>
      </c>
      <c r="G83" s="8">
        <v>705794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53">
        <f t="shared" si="7"/>
        <v>705794</v>
      </c>
      <c r="S83" s="9">
        <f t="shared" si="8"/>
        <v>0</v>
      </c>
    </row>
    <row r="84" spans="1:19" hidden="1" x14ac:dyDescent="0.25">
      <c r="A84" s="50" t="s">
        <v>111</v>
      </c>
      <c r="B84" s="22"/>
      <c r="C84" s="20"/>
      <c r="D84" s="21"/>
      <c r="E84" s="21"/>
      <c r="F84" s="21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54"/>
      <c r="S84" s="9">
        <f t="shared" si="8"/>
        <v>0</v>
      </c>
    </row>
    <row r="85" spans="1:19" s="10" customFormat="1" hidden="1" x14ac:dyDescent="0.25">
      <c r="A85" s="52"/>
      <c r="B85" s="7"/>
      <c r="C85" s="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53">
        <f t="shared" si="7"/>
        <v>0</v>
      </c>
      <c r="S85" s="9">
        <f t="shared" si="8"/>
        <v>0</v>
      </c>
    </row>
    <row r="86" spans="1:19" x14ac:dyDescent="0.25">
      <c r="A86" s="50" t="s">
        <v>112</v>
      </c>
      <c r="B86" s="22"/>
      <c r="C86" s="20"/>
      <c r="D86" s="21"/>
      <c r="E86" s="21"/>
      <c r="F86" s="21"/>
      <c r="G86" s="21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54"/>
      <c r="S86" s="9">
        <f t="shared" si="8"/>
        <v>0</v>
      </c>
    </row>
    <row r="87" spans="1:19" hidden="1" x14ac:dyDescent="0.25">
      <c r="A87" s="52" t="s">
        <v>92</v>
      </c>
      <c r="B87" s="7">
        <v>634</v>
      </c>
      <c r="C87" s="6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53">
        <f>SUM(G87:Q87)</f>
        <v>0</v>
      </c>
      <c r="S87" s="9">
        <f t="shared" si="8"/>
        <v>0</v>
      </c>
    </row>
    <row r="88" spans="1:19" hidden="1" x14ac:dyDescent="0.25">
      <c r="A88" s="52" t="s">
        <v>93</v>
      </c>
      <c r="B88" s="7">
        <v>634</v>
      </c>
      <c r="C88" s="6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53">
        <f t="shared" ref="R88:R89" si="9">SUM(G88:Q88)</f>
        <v>0</v>
      </c>
      <c r="S88" s="9">
        <f t="shared" si="8"/>
        <v>0</v>
      </c>
    </row>
    <row r="89" spans="1:19" ht="30" x14ac:dyDescent="0.25">
      <c r="A89" s="52" t="s">
        <v>97</v>
      </c>
      <c r="B89" s="7">
        <v>634</v>
      </c>
      <c r="C89" s="6" t="s">
        <v>203</v>
      </c>
      <c r="D89" s="5">
        <v>320000</v>
      </c>
      <c r="E89" s="5"/>
      <c r="F89" s="5"/>
      <c r="G89" s="5"/>
      <c r="H89" s="5"/>
      <c r="I89" s="5"/>
      <c r="J89" s="5">
        <v>320000</v>
      </c>
      <c r="K89" s="5"/>
      <c r="L89" s="5"/>
      <c r="M89" s="5"/>
      <c r="N89" s="5"/>
      <c r="O89" s="5"/>
      <c r="P89" s="5"/>
      <c r="Q89" s="5"/>
      <c r="R89" s="53">
        <f t="shared" si="9"/>
        <v>320000</v>
      </c>
      <c r="S89" s="9">
        <f t="shared" si="8"/>
        <v>0</v>
      </c>
    </row>
    <row r="90" spans="1:19" s="10" customFormat="1" ht="30" x14ac:dyDescent="0.25">
      <c r="A90" s="52" t="s">
        <v>98</v>
      </c>
      <c r="B90" s="7">
        <v>634</v>
      </c>
      <c r="C90" s="6" t="s">
        <v>113</v>
      </c>
      <c r="D90" s="8">
        <v>580000</v>
      </c>
      <c r="E90" s="8">
        <v>590000</v>
      </c>
      <c r="F90" s="8">
        <v>600000</v>
      </c>
      <c r="G90" s="8"/>
      <c r="H90" s="8"/>
      <c r="I90" s="8"/>
      <c r="J90" s="8"/>
      <c r="K90" s="8">
        <v>580000</v>
      </c>
      <c r="L90" s="8"/>
      <c r="M90" s="8"/>
      <c r="N90" s="8"/>
      <c r="O90" s="8"/>
      <c r="P90" s="8"/>
      <c r="Q90" s="8"/>
      <c r="R90" s="53">
        <f>SUM(G90:Q90)</f>
        <v>580000</v>
      </c>
      <c r="S90" s="9">
        <f t="shared" si="8"/>
        <v>0</v>
      </c>
    </row>
    <row r="91" spans="1:19" s="10" customFormat="1" hidden="1" x14ac:dyDescent="0.25">
      <c r="A91" s="52" t="s">
        <v>96</v>
      </c>
      <c r="B91" s="7">
        <v>634</v>
      </c>
      <c r="C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3">
        <f>SUM(G91:Q91)</f>
        <v>0</v>
      </c>
      <c r="S91" s="9">
        <f t="shared" si="8"/>
        <v>0</v>
      </c>
    </row>
    <row r="92" spans="1:19" x14ac:dyDescent="0.25">
      <c r="A92" s="50" t="s">
        <v>156</v>
      </c>
      <c r="B92" s="22"/>
      <c r="C92" s="20"/>
      <c r="D92" s="21"/>
      <c r="E92" s="21"/>
      <c r="F92" s="21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54"/>
      <c r="S92" s="9">
        <f t="shared" si="8"/>
        <v>0</v>
      </c>
    </row>
    <row r="93" spans="1:19" ht="30" x14ac:dyDescent="0.25">
      <c r="A93" s="56" t="s">
        <v>102</v>
      </c>
      <c r="B93" s="14">
        <v>638</v>
      </c>
      <c r="C93" s="6" t="s">
        <v>114</v>
      </c>
      <c r="D93" s="5">
        <v>255000</v>
      </c>
      <c r="E93" s="5">
        <v>255000</v>
      </c>
      <c r="F93" s="5">
        <v>255000</v>
      </c>
      <c r="G93" s="5"/>
      <c r="H93" s="5"/>
      <c r="I93" s="5"/>
      <c r="J93" s="5"/>
      <c r="K93" s="5"/>
      <c r="L93" s="5"/>
      <c r="M93" s="5"/>
      <c r="N93" s="5"/>
      <c r="O93" s="5">
        <v>255000</v>
      </c>
      <c r="P93" s="5"/>
      <c r="Q93" s="5"/>
      <c r="R93" s="53">
        <f t="shared" si="7"/>
        <v>255000</v>
      </c>
      <c r="S93" s="9">
        <f t="shared" si="8"/>
        <v>0</v>
      </c>
    </row>
    <row r="94" spans="1:19" ht="41.25" customHeight="1" x14ac:dyDescent="0.25">
      <c r="A94" s="56" t="s">
        <v>104</v>
      </c>
      <c r="B94" s="14">
        <v>638</v>
      </c>
      <c r="C94" s="6" t="s">
        <v>115</v>
      </c>
      <c r="D94" s="5">
        <v>110500</v>
      </c>
      <c r="E94" s="5">
        <v>110500</v>
      </c>
      <c r="F94" s="5">
        <v>110500</v>
      </c>
      <c r="G94" s="5"/>
      <c r="H94" s="5"/>
      <c r="I94" s="5"/>
      <c r="J94" s="5"/>
      <c r="K94" s="5"/>
      <c r="L94" s="5"/>
      <c r="M94" s="5"/>
      <c r="N94" s="5"/>
      <c r="O94" s="5">
        <v>110500</v>
      </c>
      <c r="P94" s="5"/>
      <c r="Q94" s="5"/>
      <c r="R94" s="53">
        <f t="shared" si="7"/>
        <v>110500</v>
      </c>
      <c r="S94" s="9">
        <f t="shared" si="8"/>
        <v>0</v>
      </c>
    </row>
    <row r="95" spans="1:19" s="10" customFormat="1" ht="31.5" customHeight="1" x14ac:dyDescent="0.25">
      <c r="A95" s="56" t="s">
        <v>172</v>
      </c>
      <c r="B95" s="14">
        <v>638</v>
      </c>
      <c r="C95" s="6" t="s">
        <v>197</v>
      </c>
      <c r="D95" s="8">
        <v>900000</v>
      </c>
      <c r="E95" s="8"/>
      <c r="F95" s="8"/>
      <c r="G95" s="8"/>
      <c r="H95" s="8"/>
      <c r="I95" s="8"/>
      <c r="J95" s="8">
        <v>900000</v>
      </c>
      <c r="K95" s="8"/>
      <c r="L95" s="8"/>
      <c r="M95" s="8"/>
      <c r="N95" s="8"/>
      <c r="O95" s="8"/>
      <c r="P95" s="8"/>
      <c r="Q95" s="8"/>
      <c r="R95" s="53">
        <f t="shared" si="7"/>
        <v>900000</v>
      </c>
      <c r="S95" s="9">
        <f t="shared" si="8"/>
        <v>0</v>
      </c>
    </row>
    <row r="96" spans="1:19" s="10" customFormat="1" ht="30" x14ac:dyDescent="0.25">
      <c r="A96" s="56" t="s">
        <v>108</v>
      </c>
      <c r="B96" s="14">
        <v>638</v>
      </c>
      <c r="C96" s="6" t="s">
        <v>198</v>
      </c>
      <c r="D96" s="6">
        <v>930000</v>
      </c>
      <c r="E96" s="6"/>
      <c r="F96" s="6"/>
      <c r="G96" s="6"/>
      <c r="H96" s="6"/>
      <c r="I96" s="6"/>
      <c r="J96" s="6">
        <v>930000</v>
      </c>
      <c r="K96" s="6"/>
      <c r="L96" s="6"/>
      <c r="M96" s="6"/>
      <c r="N96" s="6"/>
      <c r="O96" s="6"/>
      <c r="P96" s="6"/>
      <c r="Q96" s="6"/>
      <c r="R96" s="53">
        <f t="shared" si="7"/>
        <v>930000</v>
      </c>
      <c r="S96" s="9">
        <f t="shared" si="8"/>
        <v>0</v>
      </c>
    </row>
    <row r="97" spans="1:19" s="10" customFormat="1" ht="33" customHeight="1" x14ac:dyDescent="0.25">
      <c r="A97" s="56" t="s">
        <v>173</v>
      </c>
      <c r="B97" s="14">
        <v>638</v>
      </c>
      <c r="C97" s="6" t="s">
        <v>199</v>
      </c>
      <c r="D97" s="8">
        <v>400000</v>
      </c>
      <c r="E97" s="8"/>
      <c r="F97" s="8"/>
      <c r="G97" s="8"/>
      <c r="H97" s="8"/>
      <c r="I97" s="8"/>
      <c r="J97" s="8">
        <v>400000</v>
      </c>
      <c r="K97" s="8"/>
      <c r="L97" s="8"/>
      <c r="M97" s="8"/>
      <c r="N97" s="8"/>
      <c r="O97" s="8"/>
      <c r="P97" s="8"/>
      <c r="Q97" s="8"/>
      <c r="R97" s="53">
        <f t="shared" si="7"/>
        <v>400000</v>
      </c>
      <c r="S97" s="9">
        <f t="shared" si="8"/>
        <v>0</v>
      </c>
    </row>
    <row r="98" spans="1:19" s="10" customFormat="1" hidden="1" x14ac:dyDescent="0.25">
      <c r="A98" s="56" t="s">
        <v>174</v>
      </c>
      <c r="B98" s="14">
        <v>638</v>
      </c>
      <c r="C98" s="6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53">
        <f t="shared" si="7"/>
        <v>0</v>
      </c>
      <c r="S98" s="9">
        <f t="shared" si="8"/>
        <v>0</v>
      </c>
    </row>
    <row r="99" spans="1:19" s="10" customFormat="1" ht="30.75" customHeight="1" x14ac:dyDescent="0.25">
      <c r="A99" s="56" t="s">
        <v>117</v>
      </c>
      <c r="B99" s="14">
        <v>638</v>
      </c>
      <c r="C99" s="6" t="s">
        <v>200</v>
      </c>
      <c r="D99" s="15">
        <v>2500000</v>
      </c>
      <c r="E99" s="15">
        <v>1500000</v>
      </c>
      <c r="F99" s="15"/>
      <c r="G99" s="8"/>
      <c r="H99" s="8"/>
      <c r="I99" s="8"/>
      <c r="J99" s="15">
        <v>2500000</v>
      </c>
      <c r="K99" s="8"/>
      <c r="L99" s="8"/>
      <c r="M99" s="8"/>
      <c r="N99" s="8"/>
      <c r="O99" s="8"/>
      <c r="P99" s="8"/>
      <c r="Q99" s="8"/>
      <c r="R99" s="53">
        <f t="shared" si="7"/>
        <v>2500000</v>
      </c>
      <c r="S99" s="9">
        <f t="shared" si="8"/>
        <v>0</v>
      </c>
    </row>
    <row r="100" spans="1:19" s="10" customFormat="1" ht="30" x14ac:dyDescent="0.25">
      <c r="A100" s="56" t="s">
        <v>175</v>
      </c>
      <c r="B100" s="14">
        <v>638</v>
      </c>
      <c r="C100" s="6" t="s">
        <v>201</v>
      </c>
      <c r="D100" s="15">
        <v>2000000</v>
      </c>
      <c r="E100" s="15">
        <v>1300000</v>
      </c>
      <c r="F100" s="16"/>
      <c r="G100" s="8"/>
      <c r="H100" s="8"/>
      <c r="I100" s="8"/>
      <c r="J100" s="15">
        <v>2000000</v>
      </c>
      <c r="K100" s="8"/>
      <c r="L100" s="8"/>
      <c r="M100" s="8"/>
      <c r="N100" s="8"/>
      <c r="O100" s="8"/>
      <c r="P100" s="8"/>
      <c r="Q100" s="8"/>
      <c r="R100" s="53">
        <f t="shared" si="7"/>
        <v>2000000</v>
      </c>
      <c r="S100" s="9">
        <f t="shared" si="8"/>
        <v>0</v>
      </c>
    </row>
    <row r="101" spans="1:19" s="10" customFormat="1" ht="30" x14ac:dyDescent="0.25">
      <c r="A101" s="56" t="s">
        <v>118</v>
      </c>
      <c r="B101" s="14">
        <v>638</v>
      </c>
      <c r="C101" s="6" t="s">
        <v>202</v>
      </c>
      <c r="D101" s="15">
        <v>6000000</v>
      </c>
      <c r="E101" s="15">
        <v>6000000</v>
      </c>
      <c r="F101" s="15"/>
      <c r="G101" s="8"/>
      <c r="H101" s="8"/>
      <c r="I101" s="8"/>
      <c r="J101" s="15">
        <v>6000000</v>
      </c>
      <c r="K101" s="8"/>
      <c r="L101" s="8"/>
      <c r="M101" s="8"/>
      <c r="N101" s="8"/>
      <c r="O101" s="8"/>
      <c r="P101" s="8"/>
      <c r="Q101" s="8"/>
      <c r="R101" s="53">
        <f t="shared" ref="R101" si="10">SUM(G101:Q101)</f>
        <v>6000000</v>
      </c>
      <c r="S101" s="9">
        <f t="shared" si="8"/>
        <v>0</v>
      </c>
    </row>
    <row r="102" spans="1:19" s="10" customFormat="1" ht="30" x14ac:dyDescent="0.25">
      <c r="A102" s="56" t="s">
        <v>176</v>
      </c>
      <c r="B102" s="14">
        <v>638</v>
      </c>
      <c r="C102" s="66" t="s">
        <v>166</v>
      </c>
      <c r="D102" s="8">
        <v>150000</v>
      </c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>
        <v>150000</v>
      </c>
      <c r="Q102" s="8"/>
      <c r="R102" s="53">
        <f t="shared" si="7"/>
        <v>150000</v>
      </c>
      <c r="S102" s="9">
        <f t="shared" si="8"/>
        <v>0</v>
      </c>
    </row>
    <row r="103" spans="1:19" s="10" customFormat="1" ht="30" x14ac:dyDescent="0.25">
      <c r="A103" s="56" t="s">
        <v>177</v>
      </c>
      <c r="B103" s="14">
        <v>638</v>
      </c>
      <c r="C103" s="6" t="s">
        <v>82</v>
      </c>
      <c r="D103" s="15">
        <v>102000</v>
      </c>
      <c r="E103" s="15">
        <v>105000</v>
      </c>
      <c r="F103" s="15">
        <v>110000</v>
      </c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>
        <v>102000</v>
      </c>
      <c r="R103" s="53">
        <f t="shared" si="7"/>
        <v>102000</v>
      </c>
      <c r="S103" s="9">
        <f t="shared" si="8"/>
        <v>0</v>
      </c>
    </row>
    <row r="104" spans="1:19" s="10" customFormat="1" ht="30" x14ac:dyDescent="0.25">
      <c r="A104" s="56" t="s">
        <v>179</v>
      </c>
      <c r="B104" s="14">
        <v>638</v>
      </c>
      <c r="C104" s="6" t="s">
        <v>181</v>
      </c>
      <c r="D104" s="8">
        <v>5973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>
        <v>5973</v>
      </c>
      <c r="Q104" s="8"/>
      <c r="R104" s="53">
        <f t="shared" si="7"/>
        <v>5973</v>
      </c>
      <c r="S104" s="9">
        <f t="shared" si="8"/>
        <v>0</v>
      </c>
    </row>
    <row r="105" spans="1:19" s="10" customFormat="1" ht="30" x14ac:dyDescent="0.25">
      <c r="A105" s="56" t="s">
        <v>116</v>
      </c>
      <c r="B105" s="14">
        <v>638</v>
      </c>
      <c r="C105" s="6" t="s">
        <v>182</v>
      </c>
      <c r="D105" s="8">
        <v>244695</v>
      </c>
      <c r="E105" s="8">
        <v>0</v>
      </c>
      <c r="F105" s="8">
        <v>0</v>
      </c>
      <c r="G105" s="8"/>
      <c r="H105" s="8"/>
      <c r="I105" s="8"/>
      <c r="J105" s="8">
        <v>244695</v>
      </c>
      <c r="K105" s="8"/>
      <c r="L105" s="8"/>
      <c r="M105" s="8"/>
      <c r="N105" s="8"/>
      <c r="O105" s="8"/>
      <c r="P105" s="8"/>
      <c r="Q105" s="8"/>
      <c r="R105" s="53">
        <f t="shared" ref="R105:R106" si="11">SUM(G105:Q105)</f>
        <v>244695</v>
      </c>
      <c r="S105" s="9">
        <f t="shared" si="8"/>
        <v>0</v>
      </c>
    </row>
    <row r="106" spans="1:19" s="10" customFormat="1" ht="30" x14ac:dyDescent="0.25">
      <c r="A106" s="56" t="s">
        <v>180</v>
      </c>
      <c r="B106" s="14">
        <v>638</v>
      </c>
      <c r="C106" s="6" t="s">
        <v>183</v>
      </c>
      <c r="D106" s="8">
        <v>1050000</v>
      </c>
      <c r="E106" s="8">
        <v>861209</v>
      </c>
      <c r="F106" s="8"/>
      <c r="G106" s="8"/>
      <c r="H106" s="8"/>
      <c r="I106" s="8"/>
      <c r="J106" s="8">
        <v>1050000</v>
      </c>
      <c r="K106" s="8"/>
      <c r="L106" s="8"/>
      <c r="M106" s="8"/>
      <c r="N106" s="8"/>
      <c r="O106" s="8"/>
      <c r="P106" s="8"/>
      <c r="Q106" s="8"/>
      <c r="R106" s="53">
        <f t="shared" si="11"/>
        <v>1050000</v>
      </c>
      <c r="S106" s="9">
        <f t="shared" si="8"/>
        <v>0</v>
      </c>
    </row>
    <row r="107" spans="1:19" s="10" customFormat="1" ht="31.5" hidden="1" customHeight="1" x14ac:dyDescent="0.25">
      <c r="A107" s="56" t="s">
        <v>178</v>
      </c>
      <c r="B107" s="14"/>
      <c r="C107" s="6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53"/>
      <c r="S107" s="9">
        <f t="shared" si="8"/>
        <v>0</v>
      </c>
    </row>
    <row r="108" spans="1:19" hidden="1" x14ac:dyDescent="0.25">
      <c r="A108" s="50" t="s">
        <v>120</v>
      </c>
      <c r="B108" s="22"/>
      <c r="C108" s="20"/>
      <c r="D108" s="21"/>
      <c r="E108" s="21"/>
      <c r="F108" s="21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54">
        <f t="shared" ref="R108:R142" si="12">SUM(G108:Q108)</f>
        <v>0</v>
      </c>
      <c r="S108" s="9">
        <f t="shared" si="8"/>
        <v>0</v>
      </c>
    </row>
    <row r="109" spans="1:19" s="10" customFormat="1" ht="31.5" hidden="1" customHeight="1" x14ac:dyDescent="0.25">
      <c r="A109" s="57"/>
      <c r="B109" s="18"/>
      <c r="C109" s="6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53">
        <f t="shared" si="12"/>
        <v>0</v>
      </c>
      <c r="S109" s="9">
        <f t="shared" si="8"/>
        <v>0</v>
      </c>
    </row>
    <row r="110" spans="1:19" s="10" customFormat="1" ht="29.25" hidden="1" customHeight="1" x14ac:dyDescent="0.25">
      <c r="A110" s="52" t="s">
        <v>178</v>
      </c>
      <c r="B110" s="7">
        <v>632</v>
      </c>
      <c r="C110" s="6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53">
        <f t="shared" si="12"/>
        <v>0</v>
      </c>
      <c r="S110" s="9">
        <f t="shared" si="8"/>
        <v>0</v>
      </c>
    </row>
    <row r="111" spans="1:19" s="10" customFormat="1" ht="15" hidden="1" customHeight="1" x14ac:dyDescent="0.25">
      <c r="A111" s="52"/>
      <c r="B111" s="7"/>
      <c r="C111" s="6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53">
        <f t="shared" si="12"/>
        <v>0</v>
      </c>
      <c r="S111" s="9">
        <f t="shared" si="8"/>
        <v>0</v>
      </c>
    </row>
    <row r="112" spans="1:19" x14ac:dyDescent="0.25">
      <c r="A112" s="50" t="s">
        <v>123</v>
      </c>
      <c r="B112" s="22"/>
      <c r="C112" s="24"/>
      <c r="D112" s="21"/>
      <c r="E112" s="21"/>
      <c r="F112" s="21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54"/>
      <c r="S112" s="9">
        <f t="shared" si="8"/>
        <v>0</v>
      </c>
    </row>
    <row r="113" spans="1:19" s="10" customFormat="1" x14ac:dyDescent="0.25">
      <c r="A113" s="52" t="s">
        <v>160</v>
      </c>
      <c r="B113" s="7">
        <v>663</v>
      </c>
      <c r="C113" s="17" t="s">
        <v>124</v>
      </c>
      <c r="D113" s="8">
        <v>50000</v>
      </c>
      <c r="E113" s="8">
        <v>50000</v>
      </c>
      <c r="F113" s="8">
        <v>50000</v>
      </c>
      <c r="G113" s="8">
        <v>50000</v>
      </c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53">
        <f t="shared" si="12"/>
        <v>50000</v>
      </c>
      <c r="S113" s="9">
        <f t="shared" si="8"/>
        <v>0</v>
      </c>
    </row>
    <row r="114" spans="1:19" s="10" customFormat="1" hidden="1" x14ac:dyDescent="0.25">
      <c r="A114" s="52"/>
      <c r="B114" s="7"/>
      <c r="C114" s="17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53">
        <f t="shared" si="12"/>
        <v>0</v>
      </c>
      <c r="S114" s="9">
        <f t="shared" si="8"/>
        <v>0</v>
      </c>
    </row>
    <row r="115" spans="1:19" s="10" customFormat="1" hidden="1" x14ac:dyDescent="0.25">
      <c r="A115" s="52"/>
      <c r="B115" s="7"/>
      <c r="C115" s="17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53">
        <f t="shared" si="12"/>
        <v>0</v>
      </c>
      <c r="S115" s="9">
        <f t="shared" si="8"/>
        <v>0</v>
      </c>
    </row>
    <row r="116" spans="1:19" s="10" customFormat="1" hidden="1" x14ac:dyDescent="0.25">
      <c r="A116" s="52"/>
      <c r="B116" s="7"/>
      <c r="C116" s="17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53">
        <f t="shared" si="12"/>
        <v>0</v>
      </c>
      <c r="S116" s="9">
        <f t="shared" si="8"/>
        <v>0</v>
      </c>
    </row>
    <row r="117" spans="1:19" x14ac:dyDescent="0.25">
      <c r="A117" s="50" t="s">
        <v>125</v>
      </c>
      <c r="B117" s="22"/>
      <c r="C117" s="20"/>
      <c r="D117" s="21"/>
      <c r="E117" s="21"/>
      <c r="F117" s="21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54"/>
      <c r="S117" s="9">
        <f t="shared" si="8"/>
        <v>0</v>
      </c>
    </row>
    <row r="118" spans="1:19" s="10" customFormat="1" ht="30" x14ac:dyDescent="0.25">
      <c r="A118" s="52" t="s">
        <v>119</v>
      </c>
      <c r="B118" s="7">
        <v>711</v>
      </c>
      <c r="C118" s="6" t="s">
        <v>127</v>
      </c>
      <c r="D118" s="8">
        <v>50000</v>
      </c>
      <c r="E118" s="8">
        <v>50000</v>
      </c>
      <c r="F118" s="8">
        <v>50000</v>
      </c>
      <c r="G118" s="8"/>
      <c r="H118" s="8"/>
      <c r="I118" s="8"/>
      <c r="J118" s="8"/>
      <c r="K118" s="8"/>
      <c r="L118" s="8"/>
      <c r="M118" s="8">
        <v>50000</v>
      </c>
      <c r="N118" s="8"/>
      <c r="O118" s="8"/>
      <c r="P118" s="8"/>
      <c r="Q118" s="8"/>
      <c r="R118" s="53">
        <f t="shared" si="12"/>
        <v>50000</v>
      </c>
      <c r="S118" s="9">
        <f t="shared" si="8"/>
        <v>0</v>
      </c>
    </row>
    <row r="119" spans="1:19" s="10" customFormat="1" hidden="1" x14ac:dyDescent="0.25">
      <c r="A119" s="52"/>
      <c r="B119" s="7"/>
      <c r="C119" s="6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53">
        <f t="shared" si="12"/>
        <v>0</v>
      </c>
      <c r="S119" s="9">
        <f t="shared" si="8"/>
        <v>0</v>
      </c>
    </row>
    <row r="120" spans="1:19" x14ac:dyDescent="0.25">
      <c r="A120" s="50" t="s">
        <v>128</v>
      </c>
      <c r="B120" s="22"/>
      <c r="C120" s="20"/>
      <c r="D120" s="21"/>
      <c r="E120" s="21"/>
      <c r="F120" s="21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54"/>
      <c r="S120" s="9">
        <f t="shared" si="8"/>
        <v>0</v>
      </c>
    </row>
    <row r="121" spans="1:19" s="10" customFormat="1" ht="30" x14ac:dyDescent="0.25">
      <c r="A121" s="52" t="s">
        <v>129</v>
      </c>
      <c r="B121" s="7">
        <v>721</v>
      </c>
      <c r="C121" s="6" t="s">
        <v>130</v>
      </c>
      <c r="D121" s="8">
        <v>120000</v>
      </c>
      <c r="E121" s="8">
        <v>110000</v>
      </c>
      <c r="F121" s="8">
        <v>100000</v>
      </c>
      <c r="G121" s="8"/>
      <c r="H121" s="8">
        <v>30000</v>
      </c>
      <c r="I121" s="8"/>
      <c r="J121" s="8"/>
      <c r="K121" s="8"/>
      <c r="L121" s="8"/>
      <c r="M121" s="8">
        <v>90000</v>
      </c>
      <c r="N121" s="8"/>
      <c r="O121" s="8"/>
      <c r="P121" s="8"/>
      <c r="Q121" s="8"/>
      <c r="R121" s="53">
        <f t="shared" si="12"/>
        <v>120000</v>
      </c>
      <c r="S121" s="9">
        <f t="shared" si="8"/>
        <v>0</v>
      </c>
    </row>
    <row r="122" spans="1:19" s="10" customFormat="1" ht="30" x14ac:dyDescent="0.25">
      <c r="A122" s="52" t="s">
        <v>121</v>
      </c>
      <c r="B122" s="7">
        <v>721</v>
      </c>
      <c r="C122" s="6" t="s">
        <v>131</v>
      </c>
      <c r="D122" s="8">
        <v>140000</v>
      </c>
      <c r="E122" s="8">
        <v>130000</v>
      </c>
      <c r="F122" s="8">
        <v>120000</v>
      </c>
      <c r="G122" s="8"/>
      <c r="H122" s="8"/>
      <c r="I122" s="8"/>
      <c r="J122" s="8"/>
      <c r="K122" s="8">
        <v>140000</v>
      </c>
      <c r="L122" s="8"/>
      <c r="M122" s="8"/>
      <c r="N122" s="8"/>
      <c r="O122" s="8"/>
      <c r="P122" s="8"/>
      <c r="Q122" s="8"/>
      <c r="R122" s="53">
        <f t="shared" si="12"/>
        <v>140000</v>
      </c>
      <c r="S122" s="9">
        <f t="shared" si="8"/>
        <v>0</v>
      </c>
    </row>
    <row r="123" spans="1:19" x14ac:dyDescent="0.25">
      <c r="A123" s="50" t="s">
        <v>132</v>
      </c>
      <c r="B123" s="22"/>
      <c r="C123" s="20"/>
      <c r="D123" s="21"/>
      <c r="E123" s="21"/>
      <c r="F123" s="21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54"/>
      <c r="S123" s="9">
        <f t="shared" si="8"/>
        <v>0</v>
      </c>
    </row>
    <row r="124" spans="1:19" s="10" customFormat="1" ht="30" x14ac:dyDescent="0.25">
      <c r="A124" s="52" t="s">
        <v>122</v>
      </c>
      <c r="B124" s="7">
        <v>721</v>
      </c>
      <c r="C124" s="6" t="s">
        <v>133</v>
      </c>
      <c r="D124" s="8">
        <v>7000</v>
      </c>
      <c r="E124" s="8">
        <v>7000</v>
      </c>
      <c r="F124" s="8">
        <v>7000</v>
      </c>
      <c r="G124" s="8"/>
      <c r="H124" s="8"/>
      <c r="I124" s="8"/>
      <c r="J124" s="8"/>
      <c r="K124" s="8">
        <v>7000</v>
      </c>
      <c r="L124" s="8"/>
      <c r="M124" s="8"/>
      <c r="N124" s="8"/>
      <c r="O124" s="8"/>
      <c r="P124" s="8"/>
      <c r="Q124" s="8"/>
      <c r="R124" s="53">
        <f t="shared" si="12"/>
        <v>7000</v>
      </c>
      <c r="S124" s="9">
        <f t="shared" si="8"/>
        <v>0</v>
      </c>
    </row>
    <row r="125" spans="1:19" x14ac:dyDescent="0.25">
      <c r="A125" s="50" t="s">
        <v>134</v>
      </c>
      <c r="B125" s="22"/>
      <c r="C125" s="20"/>
      <c r="D125" s="21"/>
      <c r="E125" s="21"/>
      <c r="F125" s="21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54"/>
      <c r="S125" s="9">
        <f t="shared" si="8"/>
        <v>0</v>
      </c>
    </row>
    <row r="126" spans="1:19" s="10" customFormat="1" ht="30" x14ac:dyDescent="0.25">
      <c r="A126" s="52" t="s">
        <v>135</v>
      </c>
      <c r="B126" s="7">
        <v>711</v>
      </c>
      <c r="C126" s="6" t="s">
        <v>136</v>
      </c>
      <c r="D126" s="8">
        <v>10000</v>
      </c>
      <c r="E126" s="8">
        <v>10000</v>
      </c>
      <c r="F126" s="8">
        <v>10000</v>
      </c>
      <c r="G126" s="8"/>
      <c r="H126" s="8"/>
      <c r="I126" s="8"/>
      <c r="J126" s="8"/>
      <c r="K126" s="8"/>
      <c r="L126" s="8"/>
      <c r="M126" s="8"/>
      <c r="N126" s="8">
        <v>10000</v>
      </c>
      <c r="O126" s="8"/>
      <c r="P126" s="8"/>
      <c r="Q126" s="8"/>
      <c r="R126" s="53">
        <f t="shared" si="12"/>
        <v>10000</v>
      </c>
      <c r="S126" s="9">
        <f t="shared" si="8"/>
        <v>0</v>
      </c>
    </row>
    <row r="127" spans="1:19" x14ac:dyDescent="0.25">
      <c r="A127" s="50" t="s">
        <v>137</v>
      </c>
      <c r="B127" s="22"/>
      <c r="C127" s="20"/>
      <c r="D127" s="21"/>
      <c r="E127" s="21"/>
      <c r="F127" s="21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54"/>
      <c r="S127" s="9">
        <f t="shared" si="8"/>
        <v>0</v>
      </c>
    </row>
    <row r="128" spans="1:19" ht="30" x14ac:dyDescent="0.25">
      <c r="A128" s="52" t="s">
        <v>126</v>
      </c>
      <c r="B128" s="7">
        <v>844</v>
      </c>
      <c r="C128" s="6" t="s">
        <v>138</v>
      </c>
      <c r="D128" s="8">
        <v>2000000</v>
      </c>
      <c r="E128" s="8"/>
      <c r="F128" s="8"/>
      <c r="G128" s="5"/>
      <c r="H128" s="5"/>
      <c r="I128" s="5"/>
      <c r="J128" s="5">
        <v>2000000</v>
      </c>
      <c r="K128" s="5"/>
      <c r="L128" s="5"/>
      <c r="M128" s="5"/>
      <c r="N128" s="5"/>
      <c r="O128" s="5"/>
      <c r="P128" s="5"/>
      <c r="Q128" s="5"/>
      <c r="R128" s="53">
        <f t="shared" si="12"/>
        <v>2000000</v>
      </c>
      <c r="S128" s="9">
        <f t="shared" si="8"/>
        <v>0</v>
      </c>
    </row>
    <row r="129" spans="1:19" ht="30" x14ac:dyDescent="0.25">
      <c r="A129" s="52" t="s">
        <v>139</v>
      </c>
      <c r="B129" s="7">
        <v>844</v>
      </c>
      <c r="C129" s="6" t="s">
        <v>191</v>
      </c>
      <c r="D129" s="8">
        <v>657785</v>
      </c>
      <c r="E129" s="8"/>
      <c r="F129" s="8"/>
      <c r="G129" s="5"/>
      <c r="H129" s="5"/>
      <c r="I129" s="5"/>
      <c r="J129" s="5">
        <v>657785</v>
      </c>
      <c r="K129" s="5"/>
      <c r="L129" s="5"/>
      <c r="M129" s="5"/>
      <c r="N129" s="5"/>
      <c r="O129" s="5"/>
      <c r="P129" s="5"/>
      <c r="Q129" s="5"/>
      <c r="R129" s="53">
        <f t="shared" si="12"/>
        <v>657785</v>
      </c>
      <c r="S129" s="9">
        <f t="shared" si="8"/>
        <v>0</v>
      </c>
    </row>
    <row r="130" spans="1:19" ht="30" x14ac:dyDescent="0.25">
      <c r="A130" s="52" t="s">
        <v>213</v>
      </c>
      <c r="B130" s="7">
        <v>844</v>
      </c>
      <c r="C130" s="6" t="s">
        <v>192</v>
      </c>
      <c r="D130" s="8">
        <v>30000</v>
      </c>
      <c r="E130" s="8"/>
      <c r="F130" s="8"/>
      <c r="G130" s="5"/>
      <c r="H130" s="5"/>
      <c r="I130" s="5"/>
      <c r="J130" s="5">
        <v>30000</v>
      </c>
      <c r="K130" s="5"/>
      <c r="L130" s="5"/>
      <c r="M130" s="5"/>
      <c r="N130" s="5"/>
      <c r="O130" s="5"/>
      <c r="P130" s="5"/>
      <c r="Q130" s="5"/>
      <c r="R130" s="53">
        <f t="shared" si="12"/>
        <v>30000</v>
      </c>
      <c r="S130" s="9">
        <f t="shared" si="8"/>
        <v>0</v>
      </c>
    </row>
    <row r="131" spans="1:19" ht="30" x14ac:dyDescent="0.25">
      <c r="A131" s="52" t="s">
        <v>214</v>
      </c>
      <c r="B131" s="7">
        <v>844</v>
      </c>
      <c r="C131" s="6" t="s">
        <v>193</v>
      </c>
      <c r="D131" s="8">
        <v>750000</v>
      </c>
      <c r="E131" s="8"/>
      <c r="F131" s="8"/>
      <c r="G131" s="5"/>
      <c r="H131" s="5"/>
      <c r="I131" s="5"/>
      <c r="J131" s="5">
        <v>750000</v>
      </c>
      <c r="K131" s="5"/>
      <c r="L131" s="5"/>
      <c r="M131" s="5"/>
      <c r="N131" s="5"/>
      <c r="O131" s="5"/>
      <c r="P131" s="5"/>
      <c r="Q131" s="5"/>
      <c r="R131" s="53">
        <f t="shared" si="12"/>
        <v>750000</v>
      </c>
      <c r="S131" s="9">
        <f t="shared" si="8"/>
        <v>0</v>
      </c>
    </row>
    <row r="132" spans="1:19" ht="30" x14ac:dyDescent="0.25">
      <c r="A132" s="52" t="s">
        <v>144</v>
      </c>
      <c r="B132" s="7">
        <v>844</v>
      </c>
      <c r="C132" s="6" t="s">
        <v>187</v>
      </c>
      <c r="D132" s="8">
        <v>300000</v>
      </c>
      <c r="E132" s="8"/>
      <c r="F132" s="8"/>
      <c r="G132" s="5"/>
      <c r="H132" s="5"/>
      <c r="I132" s="5"/>
      <c r="J132" s="5">
        <v>300000</v>
      </c>
      <c r="K132" s="5"/>
      <c r="L132" s="5"/>
      <c r="M132" s="5"/>
      <c r="N132" s="5"/>
      <c r="O132" s="5"/>
      <c r="P132" s="5"/>
      <c r="Q132" s="5"/>
      <c r="R132" s="53">
        <f t="shared" si="12"/>
        <v>300000</v>
      </c>
      <c r="S132" s="9">
        <f t="shared" si="8"/>
        <v>0</v>
      </c>
    </row>
    <row r="133" spans="1:19" ht="30" x14ac:dyDescent="0.25">
      <c r="A133" s="52" t="s">
        <v>215</v>
      </c>
      <c r="B133" s="7">
        <v>844</v>
      </c>
      <c r="C133" s="6" t="s">
        <v>185</v>
      </c>
      <c r="D133" s="8">
        <v>2000000</v>
      </c>
      <c r="E133" s="8">
        <v>1600000</v>
      </c>
      <c r="F133" s="8">
        <v>0</v>
      </c>
      <c r="G133" s="5"/>
      <c r="H133" s="5"/>
      <c r="I133" s="5"/>
      <c r="J133" s="5">
        <v>2000000</v>
      </c>
      <c r="K133" s="5"/>
      <c r="L133" s="5"/>
      <c r="M133" s="5"/>
      <c r="N133" s="5"/>
      <c r="O133" s="5"/>
      <c r="P133" s="5"/>
      <c r="Q133" s="5"/>
      <c r="R133" s="53">
        <f t="shared" si="12"/>
        <v>2000000</v>
      </c>
      <c r="S133" s="9">
        <f t="shared" si="8"/>
        <v>0</v>
      </c>
    </row>
    <row r="134" spans="1:19" s="10" customFormat="1" hidden="1" x14ac:dyDescent="0.25">
      <c r="A134" s="52" t="s">
        <v>140</v>
      </c>
      <c r="B134" s="7">
        <v>844</v>
      </c>
      <c r="C134" s="6"/>
      <c r="D134" s="8"/>
      <c r="E134" s="8">
        <v>0</v>
      </c>
      <c r="F134" s="8">
        <v>0</v>
      </c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53">
        <f t="shared" si="12"/>
        <v>0</v>
      </c>
      <c r="S134" s="9">
        <f t="shared" si="8"/>
        <v>0</v>
      </c>
    </row>
    <row r="135" spans="1:19" hidden="1" x14ac:dyDescent="0.25">
      <c r="A135" s="52" t="s">
        <v>141</v>
      </c>
      <c r="B135" s="7">
        <v>844</v>
      </c>
      <c r="C135" s="6"/>
      <c r="D135" s="8"/>
      <c r="E135" s="8">
        <v>0</v>
      </c>
      <c r="F135" s="8">
        <v>0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3">
        <f t="shared" si="12"/>
        <v>0</v>
      </c>
      <c r="S135" s="9">
        <f t="shared" si="8"/>
        <v>0</v>
      </c>
    </row>
    <row r="136" spans="1:19" s="10" customFormat="1" ht="13.9" hidden="1" customHeight="1" x14ac:dyDescent="0.25">
      <c r="A136" s="52" t="s">
        <v>142</v>
      </c>
      <c r="B136" s="7">
        <v>844</v>
      </c>
      <c r="C136" s="6"/>
      <c r="D136" s="8"/>
      <c r="E136" s="8">
        <v>0</v>
      </c>
      <c r="F136" s="8">
        <v>0</v>
      </c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53">
        <f t="shared" si="12"/>
        <v>0</v>
      </c>
      <c r="S136" s="9">
        <f t="shared" si="8"/>
        <v>0</v>
      </c>
    </row>
    <row r="137" spans="1:19" hidden="1" x14ac:dyDescent="0.25">
      <c r="A137" s="50" t="s">
        <v>143</v>
      </c>
      <c r="B137" s="22"/>
      <c r="C137" s="20"/>
      <c r="D137" s="21"/>
      <c r="E137" s="21"/>
      <c r="F137" s="21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54"/>
      <c r="S137" s="9">
        <f t="shared" si="8"/>
        <v>0</v>
      </c>
    </row>
    <row r="138" spans="1:19" hidden="1" x14ac:dyDescent="0.25">
      <c r="A138" s="52" t="s">
        <v>144</v>
      </c>
      <c r="B138" s="14">
        <v>922</v>
      </c>
      <c r="C138" s="6" t="s">
        <v>145</v>
      </c>
      <c r="D138" s="5">
        <v>0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3">
        <f t="shared" si="12"/>
        <v>0</v>
      </c>
      <c r="S138" s="9">
        <f t="shared" si="8"/>
        <v>0</v>
      </c>
    </row>
    <row r="139" spans="1:19" hidden="1" x14ac:dyDescent="0.25">
      <c r="A139" s="50" t="s">
        <v>146</v>
      </c>
      <c r="B139" s="25"/>
      <c r="C139" s="26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54"/>
      <c r="S139" s="9">
        <f t="shared" si="8"/>
        <v>0</v>
      </c>
    </row>
    <row r="140" spans="1:19" ht="30" hidden="1" x14ac:dyDescent="0.25">
      <c r="A140" s="56" t="s">
        <v>147</v>
      </c>
      <c r="B140" s="14">
        <v>922</v>
      </c>
      <c r="C140" s="6" t="s">
        <v>148</v>
      </c>
      <c r="D140" s="5"/>
      <c r="E140" s="5">
        <v>0</v>
      </c>
      <c r="F140" s="5">
        <v>0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3">
        <f t="shared" si="12"/>
        <v>0</v>
      </c>
      <c r="S140" s="9">
        <f t="shared" si="8"/>
        <v>0</v>
      </c>
    </row>
    <row r="141" spans="1:19" hidden="1" x14ac:dyDescent="0.25">
      <c r="A141" s="50" t="s">
        <v>149</v>
      </c>
      <c r="B141" s="25"/>
      <c r="C141" s="26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54">
        <f t="shared" si="12"/>
        <v>0</v>
      </c>
      <c r="S141" s="9">
        <f t="shared" si="8"/>
        <v>0</v>
      </c>
    </row>
    <row r="142" spans="1:19" ht="30" hidden="1" x14ac:dyDescent="0.25">
      <c r="A142" s="58" t="s">
        <v>140</v>
      </c>
      <c r="B142" s="14">
        <v>922</v>
      </c>
      <c r="C142" s="6" t="s">
        <v>150</v>
      </c>
      <c r="D142" s="19">
        <v>0</v>
      </c>
      <c r="E142" s="5">
        <v>0</v>
      </c>
      <c r="F142" s="5">
        <v>0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3">
        <f t="shared" si="12"/>
        <v>0</v>
      </c>
      <c r="S142" s="9">
        <f t="shared" si="8"/>
        <v>0</v>
      </c>
    </row>
    <row r="143" spans="1:19" x14ac:dyDescent="0.25">
      <c r="A143" s="50" t="s">
        <v>151</v>
      </c>
      <c r="B143" s="25"/>
      <c r="C143" s="26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54"/>
      <c r="S143" s="9">
        <f t="shared" ref="S143:S147" si="13">D143-R143</f>
        <v>0</v>
      </c>
    </row>
    <row r="144" spans="1:19" ht="15.75" thickBot="1" x14ac:dyDescent="0.3">
      <c r="A144" s="59" t="s">
        <v>142</v>
      </c>
      <c r="B144" s="60">
        <v>922</v>
      </c>
      <c r="C144" s="61" t="s">
        <v>145</v>
      </c>
      <c r="D144" s="62">
        <v>90000</v>
      </c>
      <c r="E144" s="62">
        <v>0</v>
      </c>
      <c r="F144" s="62">
        <v>0</v>
      </c>
      <c r="G144" s="62"/>
      <c r="H144" s="62"/>
      <c r="I144" s="62">
        <v>90000</v>
      </c>
      <c r="J144" s="63"/>
      <c r="K144" s="62"/>
      <c r="L144" s="62"/>
      <c r="M144" s="64"/>
      <c r="N144" s="62"/>
      <c r="O144" s="62"/>
      <c r="P144" s="62"/>
      <c r="Q144" s="62"/>
      <c r="R144" s="65">
        <f t="shared" ref="R144:R146" si="14">SUM(G144:Q144)</f>
        <v>90000</v>
      </c>
      <c r="S144" s="9">
        <f t="shared" si="13"/>
        <v>0</v>
      </c>
    </row>
    <row r="145" spans="1:19" ht="18" customHeight="1" thickBot="1" x14ac:dyDescent="0.3">
      <c r="A145" s="91" t="s">
        <v>152</v>
      </c>
      <c r="B145" s="92"/>
      <c r="C145" s="93"/>
      <c r="D145" s="34">
        <f t="shared" ref="D145:R145" si="15">SUM(D8:D144)</f>
        <v>57507874</v>
      </c>
      <c r="E145" s="34">
        <f t="shared" si="15"/>
        <v>49101080</v>
      </c>
      <c r="F145" s="34">
        <f t="shared" si="15"/>
        <v>38756121</v>
      </c>
      <c r="G145" s="34">
        <f t="shared" si="15"/>
        <v>4609294</v>
      </c>
      <c r="H145" s="34">
        <f t="shared" si="15"/>
        <v>5290000</v>
      </c>
      <c r="I145" s="34">
        <f t="shared" si="15"/>
        <v>140000</v>
      </c>
      <c r="J145" s="34">
        <f t="shared" si="15"/>
        <v>23235280</v>
      </c>
      <c r="K145" s="34">
        <f t="shared" si="15"/>
        <v>7564000</v>
      </c>
      <c r="L145" s="34">
        <f t="shared" si="15"/>
        <v>600000</v>
      </c>
      <c r="M145" s="34">
        <f t="shared" si="15"/>
        <v>925000</v>
      </c>
      <c r="N145" s="34">
        <f t="shared" si="15"/>
        <v>1442000</v>
      </c>
      <c r="O145" s="34">
        <f t="shared" si="15"/>
        <v>12426327</v>
      </c>
      <c r="P145" s="34">
        <f t="shared" si="15"/>
        <v>1155973</v>
      </c>
      <c r="Q145" s="34">
        <f t="shared" si="15"/>
        <v>120000</v>
      </c>
      <c r="R145" s="34">
        <f t="shared" si="15"/>
        <v>57507874</v>
      </c>
      <c r="S145" s="9">
        <f t="shared" si="13"/>
        <v>0</v>
      </c>
    </row>
    <row r="146" spans="1:19" ht="15.75" thickBot="1" x14ac:dyDescent="0.3">
      <c r="A146" s="28" t="s">
        <v>153</v>
      </c>
      <c r="B146" s="29"/>
      <c r="C146" s="30"/>
      <c r="D146" s="31">
        <v>15800000</v>
      </c>
      <c r="E146" s="31">
        <v>15875000</v>
      </c>
      <c r="F146" s="31">
        <v>15950000</v>
      </c>
      <c r="G146" s="32">
        <v>140000</v>
      </c>
      <c r="H146" s="32"/>
      <c r="I146" s="32"/>
      <c r="J146" s="32"/>
      <c r="K146" s="32"/>
      <c r="L146" s="32"/>
      <c r="M146" s="32"/>
      <c r="N146" s="32">
        <v>550000</v>
      </c>
      <c r="O146" s="32">
        <f>4540000+10370000</f>
        <v>14910000</v>
      </c>
      <c r="P146" s="32">
        <v>200000</v>
      </c>
      <c r="Q146" s="32"/>
      <c r="R146" s="33">
        <f t="shared" si="14"/>
        <v>15800000</v>
      </c>
      <c r="S146" s="9">
        <f t="shared" si="13"/>
        <v>0</v>
      </c>
    </row>
    <row r="147" spans="1:19" ht="30.75" customHeight="1" thickBot="1" x14ac:dyDescent="0.3">
      <c r="A147" s="94" t="s">
        <v>154</v>
      </c>
      <c r="B147" s="95"/>
      <c r="C147" s="95"/>
      <c r="D147" s="27">
        <f>SUM(D145:D146)</f>
        <v>73307874</v>
      </c>
      <c r="E147" s="27">
        <f t="shared" ref="E147:R147" si="16">SUM(E145:E146)</f>
        <v>64976080</v>
      </c>
      <c r="F147" s="27">
        <f t="shared" si="16"/>
        <v>54706121</v>
      </c>
      <c r="G147" s="27">
        <f t="shared" si="16"/>
        <v>4749294</v>
      </c>
      <c r="H147" s="27">
        <f t="shared" si="16"/>
        <v>5290000</v>
      </c>
      <c r="I147" s="27">
        <f t="shared" si="16"/>
        <v>140000</v>
      </c>
      <c r="J147" s="27">
        <f t="shared" si="16"/>
        <v>23235280</v>
      </c>
      <c r="K147" s="27">
        <f t="shared" si="16"/>
        <v>7564000</v>
      </c>
      <c r="L147" s="27">
        <f t="shared" si="16"/>
        <v>600000</v>
      </c>
      <c r="M147" s="27">
        <f t="shared" si="16"/>
        <v>925000</v>
      </c>
      <c r="N147" s="27">
        <f t="shared" si="16"/>
        <v>1992000</v>
      </c>
      <c r="O147" s="27">
        <f t="shared" si="16"/>
        <v>27336327</v>
      </c>
      <c r="P147" s="27">
        <f t="shared" si="16"/>
        <v>1355973</v>
      </c>
      <c r="Q147" s="27">
        <f t="shared" si="16"/>
        <v>120000</v>
      </c>
      <c r="R147" s="27">
        <f t="shared" si="16"/>
        <v>73307874</v>
      </c>
      <c r="S147" s="9">
        <f t="shared" si="13"/>
        <v>0</v>
      </c>
    </row>
  </sheetData>
  <sortState xmlns:xlrd2="http://schemas.microsoft.com/office/spreadsheetml/2017/richdata2" ref="A87:R91">
    <sortCondition ref="A87:A91"/>
  </sortState>
  <mergeCells count="3">
    <mergeCell ref="A3:Q3"/>
    <mergeCell ref="A145:C145"/>
    <mergeCell ref="A147:C147"/>
  </mergeCells>
  <phoneticPr fontId="6" type="noConversion"/>
  <printOptions horizontalCentered="1" verticalCentered="1"/>
  <pageMargins left="0.11811023622047245" right="0.11811023622047245" top="0.19685039370078741" bottom="0.19685039370078741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F2772-A910-4B2C-B400-54F994C1DDED}">
  <dimension ref="A1:Q147"/>
  <sheetViews>
    <sheetView workbookViewId="0">
      <selection activeCell="J11" sqref="J11"/>
    </sheetView>
  </sheetViews>
  <sheetFormatPr defaultRowHeight="15" x14ac:dyDescent="0.25"/>
  <cols>
    <col min="1" max="1" width="7.5703125" customWidth="1"/>
    <col min="2" max="2" width="5.28515625" style="2" customWidth="1"/>
    <col min="3" max="3" width="30.7109375" customWidth="1"/>
    <col min="4" max="4" width="11.7109375" style="3" customWidth="1"/>
    <col min="5" max="12" width="10.7109375" style="3" customWidth="1"/>
    <col min="13" max="14" width="11.85546875" style="3" customWidth="1"/>
    <col min="15" max="15" width="10.7109375" style="3" customWidth="1"/>
    <col min="16" max="16" width="13.28515625" style="3" customWidth="1"/>
    <col min="17" max="17" width="12.7109375" hidden="1" customWidth="1"/>
    <col min="18" max="18" width="12.7109375" customWidth="1"/>
  </cols>
  <sheetData>
    <row r="1" spans="1:17" x14ac:dyDescent="0.25">
      <c r="A1" s="1"/>
    </row>
    <row r="3" spans="1:17" x14ac:dyDescent="0.25">
      <c r="A3" s="90" t="s">
        <v>204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4" t="s">
        <v>0</v>
      </c>
    </row>
    <row r="4" spans="1:17" ht="21.75" customHeight="1" thickBot="1" x14ac:dyDescent="0.3">
      <c r="A4" s="1"/>
      <c r="E4" s="35"/>
      <c r="F4" s="36"/>
      <c r="G4" s="36"/>
      <c r="H4" s="36"/>
      <c r="I4" s="36"/>
      <c r="J4" s="36"/>
      <c r="K4" s="36"/>
      <c r="L4" s="35"/>
      <c r="M4" s="36"/>
      <c r="N4" s="37"/>
      <c r="O4" s="37"/>
      <c r="P4" s="37"/>
    </row>
    <row r="5" spans="1:17" ht="60.75" thickBot="1" x14ac:dyDescent="0.3">
      <c r="A5" s="38" t="s">
        <v>1</v>
      </c>
      <c r="B5" s="39"/>
      <c r="C5" s="40"/>
      <c r="D5" s="41" t="s">
        <v>164</v>
      </c>
      <c r="E5" s="42" t="s">
        <v>2</v>
      </c>
      <c r="F5" s="43" t="s">
        <v>3</v>
      </c>
      <c r="G5" s="43" t="s">
        <v>167</v>
      </c>
      <c r="H5" s="42" t="s">
        <v>168</v>
      </c>
      <c r="I5" s="42" t="s">
        <v>4</v>
      </c>
      <c r="J5" s="42" t="s">
        <v>190</v>
      </c>
      <c r="K5" s="42" t="s">
        <v>5</v>
      </c>
      <c r="L5" s="42" t="s">
        <v>6</v>
      </c>
      <c r="M5" s="42" t="s">
        <v>7</v>
      </c>
      <c r="N5" s="42" t="s">
        <v>8</v>
      </c>
      <c r="O5" s="42" t="s">
        <v>157</v>
      </c>
      <c r="P5" s="44" t="s">
        <v>205</v>
      </c>
    </row>
    <row r="6" spans="1:17" x14ac:dyDescent="0.25">
      <c r="A6" s="45" t="s">
        <v>9</v>
      </c>
      <c r="B6" s="46"/>
      <c r="C6" s="47"/>
      <c r="D6" s="48">
        <f t="shared" ref="D6" si="0">SUM(D8:D136)</f>
        <v>49101080</v>
      </c>
      <c r="E6" s="48">
        <f t="shared" ref="E6:O6" si="1">SUM(E8:E136)</f>
        <v>4569294</v>
      </c>
      <c r="F6" s="48">
        <f t="shared" si="1"/>
        <v>5861000</v>
      </c>
      <c r="G6" s="48">
        <f t="shared" si="1"/>
        <v>148250</v>
      </c>
      <c r="H6" s="48">
        <f t="shared" si="1"/>
        <v>14212209</v>
      </c>
      <c r="I6" s="48">
        <f t="shared" si="1"/>
        <v>7665000</v>
      </c>
      <c r="J6" s="48">
        <f t="shared" si="1"/>
        <v>600000</v>
      </c>
      <c r="K6" s="48">
        <f t="shared" si="1"/>
        <v>925000</v>
      </c>
      <c r="L6" s="48">
        <f t="shared" si="1"/>
        <v>1469000</v>
      </c>
      <c r="M6" s="48">
        <f t="shared" si="1"/>
        <v>12526327</v>
      </c>
      <c r="N6" s="48">
        <f t="shared" si="1"/>
        <v>1000000</v>
      </c>
      <c r="O6" s="48">
        <f t="shared" si="1"/>
        <v>125000</v>
      </c>
      <c r="P6" s="49">
        <f t="shared" ref="P6:P71" si="2">SUM(E6:O6)</f>
        <v>49101080</v>
      </c>
      <c r="Q6" s="9">
        <f t="shared" ref="Q6:Q40" si="3">D6-P6</f>
        <v>0</v>
      </c>
    </row>
    <row r="7" spans="1:17" x14ac:dyDescent="0.25">
      <c r="A7" s="50" t="s">
        <v>10</v>
      </c>
      <c r="B7" s="22"/>
      <c r="C7" s="20"/>
      <c r="D7" s="21">
        <f t="shared" ref="D7" si="4">SUM(D8:D31)</f>
        <v>25796250</v>
      </c>
      <c r="E7" s="21">
        <f t="shared" ref="E7:O7" si="5">SUM(E8:E31)</f>
        <v>3240000</v>
      </c>
      <c r="F7" s="21">
        <f t="shared" si="5"/>
        <v>5841000</v>
      </c>
      <c r="G7" s="21">
        <f t="shared" si="5"/>
        <v>148250</v>
      </c>
      <c r="H7" s="21">
        <f t="shared" si="5"/>
        <v>1320000</v>
      </c>
      <c r="I7" s="21">
        <f t="shared" si="5"/>
        <v>1288000</v>
      </c>
      <c r="J7" s="21">
        <f t="shared" si="5"/>
        <v>600000</v>
      </c>
      <c r="K7" s="21">
        <f t="shared" si="5"/>
        <v>785000</v>
      </c>
      <c r="L7" s="21">
        <f t="shared" si="5"/>
        <v>1454000</v>
      </c>
      <c r="M7" s="21">
        <f t="shared" si="5"/>
        <v>10100000</v>
      </c>
      <c r="N7" s="21">
        <f t="shared" si="5"/>
        <v>1000000</v>
      </c>
      <c r="O7" s="21">
        <f t="shared" si="5"/>
        <v>20000</v>
      </c>
      <c r="P7" s="51">
        <f t="shared" si="2"/>
        <v>25796250</v>
      </c>
      <c r="Q7" s="9">
        <f t="shared" si="3"/>
        <v>0</v>
      </c>
    </row>
    <row r="8" spans="1:17" s="10" customFormat="1" ht="30" x14ac:dyDescent="0.25">
      <c r="A8" s="52" t="s">
        <v>11</v>
      </c>
      <c r="B8" s="7">
        <v>611</v>
      </c>
      <c r="C8" s="6" t="s">
        <v>12</v>
      </c>
      <c r="D8" s="8">
        <v>22000000</v>
      </c>
      <c r="E8" s="5">
        <v>3200000</v>
      </c>
      <c r="F8" s="5">
        <v>4250000</v>
      </c>
      <c r="G8" s="5"/>
      <c r="H8" s="5">
        <v>1320000</v>
      </c>
      <c r="I8" s="5">
        <v>660000</v>
      </c>
      <c r="J8" s="5">
        <v>0</v>
      </c>
      <c r="K8" s="5">
        <v>550000</v>
      </c>
      <c r="L8" s="5">
        <v>900000</v>
      </c>
      <c r="M8" s="5">
        <v>10100000</v>
      </c>
      <c r="N8" s="5">
        <v>1000000</v>
      </c>
      <c r="O8" s="5">
        <v>20000</v>
      </c>
      <c r="P8" s="53">
        <f t="shared" si="2"/>
        <v>22000000</v>
      </c>
      <c r="Q8" s="9">
        <f t="shared" si="3"/>
        <v>0</v>
      </c>
    </row>
    <row r="9" spans="1:17" s="10" customFormat="1" x14ac:dyDescent="0.25">
      <c r="A9" s="52" t="s">
        <v>13</v>
      </c>
      <c r="B9" s="7">
        <v>613</v>
      </c>
      <c r="C9" s="6" t="s">
        <v>14</v>
      </c>
      <c r="D9" s="8">
        <v>1300000</v>
      </c>
      <c r="E9" s="8"/>
      <c r="F9" s="8">
        <v>1300000</v>
      </c>
      <c r="G9" s="8"/>
      <c r="H9" s="8"/>
      <c r="I9" s="8"/>
      <c r="J9" s="8"/>
      <c r="K9" s="8"/>
      <c r="L9" s="8"/>
      <c r="M9" s="8"/>
      <c r="N9" s="8"/>
      <c r="O9" s="8"/>
      <c r="P9" s="53">
        <f t="shared" si="2"/>
        <v>1300000</v>
      </c>
      <c r="Q9" s="9">
        <f t="shared" si="3"/>
        <v>0</v>
      </c>
    </row>
    <row r="10" spans="1:17" s="10" customFormat="1" x14ac:dyDescent="0.25">
      <c r="A10" s="52" t="s">
        <v>159</v>
      </c>
      <c r="B10" s="7">
        <v>613</v>
      </c>
      <c r="C10" s="6" t="s">
        <v>15</v>
      </c>
      <c r="D10" s="8">
        <v>25000</v>
      </c>
      <c r="E10" s="8"/>
      <c r="F10" s="8"/>
      <c r="G10" s="8"/>
      <c r="H10" s="8"/>
      <c r="I10" s="8"/>
      <c r="J10" s="8"/>
      <c r="K10" s="8"/>
      <c r="L10" s="8">
        <v>25000</v>
      </c>
      <c r="M10" s="8"/>
      <c r="N10" s="8"/>
      <c r="O10" s="8"/>
      <c r="P10" s="53">
        <f t="shared" si="2"/>
        <v>25000</v>
      </c>
      <c r="Q10" s="9">
        <f t="shared" si="3"/>
        <v>0</v>
      </c>
    </row>
    <row r="11" spans="1:17" s="10" customFormat="1" ht="30" x14ac:dyDescent="0.25">
      <c r="A11" s="52" t="s">
        <v>18</v>
      </c>
      <c r="B11" s="7">
        <v>614</v>
      </c>
      <c r="C11" s="6" t="s">
        <v>16</v>
      </c>
      <c r="D11" s="8">
        <v>285000</v>
      </c>
      <c r="E11" s="8"/>
      <c r="F11" s="8"/>
      <c r="G11" s="8"/>
      <c r="H11" s="8"/>
      <c r="I11" s="8"/>
      <c r="J11" s="8"/>
      <c r="K11" s="8"/>
      <c r="L11" s="8">
        <v>285000</v>
      </c>
      <c r="M11" s="8"/>
      <c r="N11" s="8"/>
      <c r="O11" s="8"/>
      <c r="P11" s="53">
        <f>SUM(E11:O11)</f>
        <v>285000</v>
      </c>
      <c r="Q11" s="9">
        <f t="shared" si="3"/>
        <v>0</v>
      </c>
    </row>
    <row r="12" spans="1:17" s="10" customFormat="1" x14ac:dyDescent="0.25">
      <c r="A12" s="52" t="s">
        <v>20</v>
      </c>
      <c r="B12" s="7">
        <v>614</v>
      </c>
      <c r="C12" s="6" t="s">
        <v>17</v>
      </c>
      <c r="D12" s="8">
        <v>1000</v>
      </c>
      <c r="E12" s="8"/>
      <c r="F12" s="8"/>
      <c r="G12" s="8"/>
      <c r="H12" s="8"/>
      <c r="I12" s="8"/>
      <c r="J12" s="8"/>
      <c r="K12" s="8"/>
      <c r="L12" s="8">
        <v>1000</v>
      </c>
      <c r="M12" s="8"/>
      <c r="N12" s="8"/>
      <c r="O12" s="8"/>
      <c r="P12" s="53">
        <f t="shared" si="2"/>
        <v>1000</v>
      </c>
      <c r="Q12" s="9">
        <f t="shared" si="3"/>
        <v>0</v>
      </c>
    </row>
    <row r="13" spans="1:17" s="10" customFormat="1" ht="30" x14ac:dyDescent="0.25">
      <c r="A13" s="52" t="s">
        <v>21</v>
      </c>
      <c r="B13" s="7">
        <v>641</v>
      </c>
      <c r="C13" s="6" t="s">
        <v>19</v>
      </c>
      <c r="D13" s="8">
        <v>20000</v>
      </c>
      <c r="E13" s="8">
        <v>20000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53">
        <f t="shared" si="2"/>
        <v>20000</v>
      </c>
      <c r="Q13" s="9">
        <f t="shared" si="3"/>
        <v>0</v>
      </c>
    </row>
    <row r="14" spans="1:17" s="10" customFormat="1" x14ac:dyDescent="0.25">
      <c r="A14" s="52" t="s">
        <v>23</v>
      </c>
      <c r="B14" s="7">
        <v>642</v>
      </c>
      <c r="C14" s="6" t="s">
        <v>189</v>
      </c>
      <c r="D14" s="8">
        <v>900000</v>
      </c>
      <c r="E14" s="8"/>
      <c r="F14" s="8"/>
      <c r="G14" s="8"/>
      <c r="H14" s="8"/>
      <c r="I14" s="8">
        <v>365000</v>
      </c>
      <c r="J14" s="8">
        <v>535000</v>
      </c>
      <c r="K14" s="8"/>
      <c r="L14" s="8"/>
      <c r="M14" s="8"/>
      <c r="N14" s="8"/>
      <c r="O14" s="8"/>
      <c r="P14" s="53">
        <f>SUM(E14:O14)</f>
        <v>900000</v>
      </c>
      <c r="Q14" s="9">
        <f t="shared" si="3"/>
        <v>0</v>
      </c>
    </row>
    <row r="15" spans="1:17" s="10" customFormat="1" ht="30" x14ac:dyDescent="0.25">
      <c r="A15" s="52" t="s">
        <v>25</v>
      </c>
      <c r="B15" s="7">
        <v>642</v>
      </c>
      <c r="C15" s="6" t="s">
        <v>22</v>
      </c>
      <c r="D15" s="8">
        <v>5000</v>
      </c>
      <c r="E15" s="8"/>
      <c r="F15" s="8"/>
      <c r="G15" s="8"/>
      <c r="H15" s="8"/>
      <c r="I15" s="8"/>
      <c r="J15" s="8"/>
      <c r="K15" s="8">
        <v>5000</v>
      </c>
      <c r="L15" s="8"/>
      <c r="M15" s="8"/>
      <c r="N15" s="8"/>
      <c r="O15" s="8"/>
      <c r="P15" s="53">
        <f t="shared" si="2"/>
        <v>5000</v>
      </c>
      <c r="Q15" s="9">
        <f t="shared" si="3"/>
        <v>0</v>
      </c>
    </row>
    <row r="16" spans="1:17" s="10" customFormat="1" ht="30" x14ac:dyDescent="0.25">
      <c r="A16" s="52" t="s">
        <v>27</v>
      </c>
      <c r="B16" s="7">
        <v>642</v>
      </c>
      <c r="C16" s="6" t="s">
        <v>24</v>
      </c>
      <c r="D16" s="8">
        <v>210000</v>
      </c>
      <c r="E16" s="8"/>
      <c r="F16" s="8"/>
      <c r="G16" s="8"/>
      <c r="H16" s="8"/>
      <c r="I16" s="8"/>
      <c r="J16" s="8"/>
      <c r="K16" s="8"/>
      <c r="L16" s="8">
        <v>210000</v>
      </c>
      <c r="M16" s="8"/>
      <c r="N16" s="8"/>
      <c r="O16" s="8"/>
      <c r="P16" s="53">
        <f t="shared" si="2"/>
        <v>210000</v>
      </c>
      <c r="Q16" s="9">
        <f t="shared" si="3"/>
        <v>0</v>
      </c>
    </row>
    <row r="17" spans="1:17" s="10" customFormat="1" ht="30" x14ac:dyDescent="0.25">
      <c r="A17" s="52" t="s">
        <v>29</v>
      </c>
      <c r="B17" s="7">
        <v>642</v>
      </c>
      <c r="C17" s="6" t="s">
        <v>26</v>
      </c>
      <c r="D17" s="8">
        <v>33000</v>
      </c>
      <c r="E17" s="8"/>
      <c r="F17" s="8"/>
      <c r="G17" s="8"/>
      <c r="H17" s="8"/>
      <c r="I17" s="8">
        <v>33000</v>
      </c>
      <c r="J17" s="8"/>
      <c r="K17" s="8"/>
      <c r="L17" s="8"/>
      <c r="M17" s="8"/>
      <c r="N17" s="8"/>
      <c r="O17" s="8"/>
      <c r="P17" s="53">
        <f t="shared" si="2"/>
        <v>33000</v>
      </c>
      <c r="Q17" s="9">
        <f t="shared" si="3"/>
        <v>0</v>
      </c>
    </row>
    <row r="18" spans="1:17" s="10" customFormat="1" ht="30" x14ac:dyDescent="0.25">
      <c r="A18" s="52" t="s">
        <v>31</v>
      </c>
      <c r="B18" s="7">
        <v>642</v>
      </c>
      <c r="C18" s="6" t="s">
        <v>28</v>
      </c>
      <c r="D18" s="8">
        <v>100000</v>
      </c>
      <c r="E18" s="8"/>
      <c r="F18" s="8"/>
      <c r="G18" s="8"/>
      <c r="H18" s="8"/>
      <c r="I18" s="8"/>
      <c r="J18" s="8"/>
      <c r="K18" s="8">
        <v>100000</v>
      </c>
      <c r="L18" s="8"/>
      <c r="M18" s="8"/>
      <c r="N18" s="8"/>
      <c r="O18" s="8"/>
      <c r="P18" s="53">
        <f t="shared" si="2"/>
        <v>100000</v>
      </c>
      <c r="Q18" s="9">
        <f t="shared" si="3"/>
        <v>0</v>
      </c>
    </row>
    <row r="19" spans="1:17" s="10" customFormat="1" ht="30" x14ac:dyDescent="0.25">
      <c r="A19" s="52" t="s">
        <v>33</v>
      </c>
      <c r="B19" s="7">
        <v>661</v>
      </c>
      <c r="C19" s="6" t="s">
        <v>158</v>
      </c>
      <c r="D19" s="8">
        <v>200000</v>
      </c>
      <c r="E19" s="8"/>
      <c r="F19" s="8">
        <v>200000</v>
      </c>
      <c r="G19" s="8"/>
      <c r="H19" s="8"/>
      <c r="I19" s="8"/>
      <c r="J19" s="8"/>
      <c r="K19" s="8"/>
      <c r="L19" s="8"/>
      <c r="M19" s="8"/>
      <c r="N19" s="8"/>
      <c r="O19" s="8"/>
      <c r="P19" s="53">
        <f t="shared" si="2"/>
        <v>200000</v>
      </c>
      <c r="Q19" s="9">
        <f t="shared" si="3"/>
        <v>0</v>
      </c>
    </row>
    <row r="20" spans="1:17" s="10" customFormat="1" ht="30" x14ac:dyDescent="0.25">
      <c r="A20" s="52" t="s">
        <v>35</v>
      </c>
      <c r="B20" s="7">
        <v>642</v>
      </c>
      <c r="C20" s="6" t="s">
        <v>30</v>
      </c>
      <c r="D20" s="8">
        <v>130000</v>
      </c>
      <c r="E20" s="8"/>
      <c r="F20" s="8"/>
      <c r="G20" s="8"/>
      <c r="H20" s="8"/>
      <c r="I20" s="8"/>
      <c r="J20" s="8"/>
      <c r="K20" s="8">
        <v>130000</v>
      </c>
      <c r="L20" s="8"/>
      <c r="M20" s="8"/>
      <c r="N20" s="8"/>
      <c r="O20" s="8"/>
      <c r="P20" s="53">
        <f t="shared" si="2"/>
        <v>130000</v>
      </c>
      <c r="Q20" s="9">
        <f t="shared" si="3"/>
        <v>0</v>
      </c>
    </row>
    <row r="21" spans="1:17" s="10" customFormat="1" ht="30" x14ac:dyDescent="0.25">
      <c r="A21" s="52" t="s">
        <v>37</v>
      </c>
      <c r="B21" s="7">
        <v>642</v>
      </c>
      <c r="C21" s="6" t="s">
        <v>32</v>
      </c>
      <c r="D21" s="8">
        <v>19000</v>
      </c>
      <c r="E21" s="8"/>
      <c r="F21" s="8"/>
      <c r="G21" s="8"/>
      <c r="H21" s="8"/>
      <c r="I21" s="8"/>
      <c r="J21" s="8"/>
      <c r="K21" s="8"/>
      <c r="L21" s="8">
        <v>19000</v>
      </c>
      <c r="M21" s="8"/>
      <c r="N21" s="8"/>
      <c r="O21" s="8"/>
      <c r="P21" s="53">
        <f t="shared" si="2"/>
        <v>19000</v>
      </c>
      <c r="Q21" s="9">
        <f t="shared" si="3"/>
        <v>0</v>
      </c>
    </row>
    <row r="22" spans="1:17" s="10" customFormat="1" ht="28.5" customHeight="1" x14ac:dyDescent="0.25">
      <c r="A22" s="52" t="s">
        <v>39</v>
      </c>
      <c r="B22" s="7">
        <v>642</v>
      </c>
      <c r="C22" s="6" t="s">
        <v>34</v>
      </c>
      <c r="D22" s="8">
        <v>150000</v>
      </c>
      <c r="E22" s="8"/>
      <c r="F22" s="8"/>
      <c r="G22" s="8"/>
      <c r="H22" s="8"/>
      <c r="I22" s="8">
        <v>150000</v>
      </c>
      <c r="J22" s="8"/>
      <c r="K22" s="8"/>
      <c r="L22" s="8"/>
      <c r="M22" s="8"/>
      <c r="N22" s="8"/>
      <c r="O22" s="8"/>
      <c r="P22" s="53">
        <f t="shared" si="2"/>
        <v>150000</v>
      </c>
      <c r="Q22" s="9">
        <f t="shared" si="3"/>
        <v>0</v>
      </c>
    </row>
    <row r="23" spans="1:17" s="10" customFormat="1" ht="28.5" customHeight="1" x14ac:dyDescent="0.25">
      <c r="A23" s="52" t="s">
        <v>41</v>
      </c>
      <c r="B23" s="7">
        <v>651</v>
      </c>
      <c r="C23" s="6" t="s">
        <v>36</v>
      </c>
      <c r="D23" s="8">
        <v>100000</v>
      </c>
      <c r="E23" s="8"/>
      <c r="F23" s="8"/>
      <c r="G23" s="8">
        <v>100000</v>
      </c>
      <c r="H23" s="8"/>
      <c r="I23" s="8"/>
      <c r="J23" s="8"/>
      <c r="K23" s="8"/>
      <c r="L23" s="8"/>
      <c r="M23" s="8"/>
      <c r="N23" s="8"/>
      <c r="O23" s="8"/>
      <c r="P23" s="53">
        <f t="shared" si="2"/>
        <v>100000</v>
      </c>
      <c r="Q23" s="9">
        <f t="shared" si="3"/>
        <v>0</v>
      </c>
    </row>
    <row r="24" spans="1:17" s="10" customFormat="1" ht="28.5" customHeight="1" x14ac:dyDescent="0.25">
      <c r="A24" s="52" t="s">
        <v>43</v>
      </c>
      <c r="B24" s="7">
        <v>651</v>
      </c>
      <c r="C24" s="6" t="s">
        <v>38</v>
      </c>
      <c r="D24" s="8">
        <v>25000</v>
      </c>
      <c r="E24" s="8"/>
      <c r="F24" s="8"/>
      <c r="G24" s="8">
        <v>25000</v>
      </c>
      <c r="H24" s="8"/>
      <c r="I24" s="8"/>
      <c r="J24" s="8"/>
      <c r="K24" s="8"/>
      <c r="L24" s="8"/>
      <c r="M24" s="8"/>
      <c r="N24" s="8"/>
      <c r="O24" s="8"/>
      <c r="P24" s="53">
        <f t="shared" si="2"/>
        <v>25000</v>
      </c>
      <c r="Q24" s="9">
        <f t="shared" si="3"/>
        <v>0</v>
      </c>
    </row>
    <row r="25" spans="1:17" s="10" customFormat="1" ht="28.5" customHeight="1" x14ac:dyDescent="0.25">
      <c r="A25" s="52" t="s">
        <v>45</v>
      </c>
      <c r="B25" s="7">
        <v>651</v>
      </c>
      <c r="C25" s="13" t="s">
        <v>40</v>
      </c>
      <c r="D25" s="8">
        <v>14000</v>
      </c>
      <c r="E25" s="8"/>
      <c r="F25" s="8"/>
      <c r="G25" s="8"/>
      <c r="H25" s="8"/>
      <c r="I25" s="8"/>
      <c r="J25" s="8"/>
      <c r="K25" s="8"/>
      <c r="L25" s="8">
        <v>14000</v>
      </c>
      <c r="M25" s="8"/>
      <c r="N25" s="8"/>
      <c r="O25" s="8"/>
      <c r="P25" s="53">
        <f t="shared" si="2"/>
        <v>14000</v>
      </c>
      <c r="Q25" s="9">
        <f t="shared" si="3"/>
        <v>0</v>
      </c>
    </row>
    <row r="26" spans="1:17" s="10" customFormat="1" ht="28.5" customHeight="1" x14ac:dyDescent="0.25">
      <c r="A26" s="52" t="s">
        <v>47</v>
      </c>
      <c r="B26" s="7">
        <v>652</v>
      </c>
      <c r="C26" s="6" t="s">
        <v>209</v>
      </c>
      <c r="D26" s="8">
        <v>23250</v>
      </c>
      <c r="E26" s="8"/>
      <c r="F26" s="8"/>
      <c r="G26" s="8">
        <v>23250</v>
      </c>
      <c r="H26" s="8"/>
      <c r="I26" s="8"/>
      <c r="J26" s="8"/>
      <c r="K26" s="8"/>
      <c r="L26" s="8"/>
      <c r="M26" s="8"/>
      <c r="N26" s="8"/>
      <c r="O26" s="8"/>
      <c r="P26" s="53">
        <f t="shared" ref="P26" si="6">SUM(E26:O26)</f>
        <v>23250</v>
      </c>
      <c r="Q26" s="9">
        <f t="shared" ref="Q26" si="7">D26-P26</f>
        <v>0</v>
      </c>
    </row>
    <row r="27" spans="1:17" s="10" customFormat="1" ht="33" customHeight="1" x14ac:dyDescent="0.25">
      <c r="A27" s="52" t="s">
        <v>50</v>
      </c>
      <c r="B27" s="7">
        <v>652</v>
      </c>
      <c r="C27" s="6" t="s">
        <v>42</v>
      </c>
      <c r="D27" s="8">
        <v>20000</v>
      </c>
      <c r="E27" s="8">
        <v>20000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53">
        <f t="shared" si="2"/>
        <v>20000</v>
      </c>
      <c r="Q27" s="9">
        <f t="shared" si="3"/>
        <v>0</v>
      </c>
    </row>
    <row r="28" spans="1:17" s="10" customFormat="1" ht="21.75" customHeight="1" x14ac:dyDescent="0.25">
      <c r="A28" s="52" t="s">
        <v>53</v>
      </c>
      <c r="B28" s="7">
        <v>661</v>
      </c>
      <c r="C28" s="6" t="s">
        <v>188</v>
      </c>
      <c r="D28" s="8">
        <v>65000</v>
      </c>
      <c r="E28" s="8"/>
      <c r="F28" s="8"/>
      <c r="G28" s="8"/>
      <c r="H28" s="8"/>
      <c r="I28" s="8"/>
      <c r="J28" s="8">
        <v>65000</v>
      </c>
      <c r="K28" s="8"/>
      <c r="L28" s="8"/>
      <c r="M28" s="8"/>
      <c r="N28" s="8"/>
      <c r="O28" s="8"/>
      <c r="P28" s="53">
        <f t="shared" si="2"/>
        <v>65000</v>
      </c>
      <c r="Q28" s="9">
        <f t="shared" si="3"/>
        <v>0</v>
      </c>
    </row>
    <row r="29" spans="1:17" s="10" customFormat="1" ht="33" customHeight="1" x14ac:dyDescent="0.25">
      <c r="A29" s="52" t="s">
        <v>56</v>
      </c>
      <c r="B29" s="7">
        <v>681</v>
      </c>
      <c r="C29" s="6" t="s">
        <v>44</v>
      </c>
      <c r="D29" s="8">
        <v>1000</v>
      </c>
      <c r="E29" s="8"/>
      <c r="F29" s="8">
        <v>1000</v>
      </c>
      <c r="G29" s="8"/>
      <c r="H29" s="8"/>
      <c r="I29" s="8"/>
      <c r="J29" s="8"/>
      <c r="K29" s="8"/>
      <c r="L29" s="8"/>
      <c r="M29" s="8"/>
      <c r="N29" s="8"/>
      <c r="O29" s="8"/>
      <c r="P29" s="53">
        <f t="shared" si="2"/>
        <v>1000</v>
      </c>
      <c r="Q29" s="9">
        <f t="shared" si="3"/>
        <v>0</v>
      </c>
    </row>
    <row r="30" spans="1:17" s="10" customFormat="1" ht="30" x14ac:dyDescent="0.25">
      <c r="A30" s="52" t="s">
        <v>58</v>
      </c>
      <c r="B30" s="7">
        <v>681</v>
      </c>
      <c r="C30" s="6" t="s">
        <v>46</v>
      </c>
      <c r="D30" s="8">
        <v>80000</v>
      </c>
      <c r="E30" s="8"/>
      <c r="F30" s="8"/>
      <c r="G30" s="8"/>
      <c r="H30" s="8"/>
      <c r="I30" s="8">
        <v>80000</v>
      </c>
      <c r="J30" s="8"/>
      <c r="K30" s="8"/>
      <c r="L30" s="8"/>
      <c r="M30" s="8"/>
      <c r="N30" s="8"/>
      <c r="O30" s="8"/>
      <c r="P30" s="53">
        <f t="shared" si="2"/>
        <v>80000</v>
      </c>
      <c r="Q30" s="9">
        <f t="shared" si="3"/>
        <v>0</v>
      </c>
    </row>
    <row r="31" spans="1:17" s="10" customFormat="1" x14ac:dyDescent="0.25">
      <c r="A31" s="52" t="s">
        <v>61</v>
      </c>
      <c r="B31" s="7">
        <v>683</v>
      </c>
      <c r="C31" s="6" t="s">
        <v>48</v>
      </c>
      <c r="D31" s="8">
        <v>90000</v>
      </c>
      <c r="E31" s="8"/>
      <c r="F31" s="8">
        <v>90000</v>
      </c>
      <c r="G31" s="8"/>
      <c r="H31" s="8"/>
      <c r="I31" s="8"/>
      <c r="J31" s="8"/>
      <c r="K31" s="8"/>
      <c r="L31" s="8"/>
      <c r="M31" s="8"/>
      <c r="N31" s="8"/>
      <c r="O31" s="8"/>
      <c r="P31" s="53">
        <f t="shared" si="2"/>
        <v>90000</v>
      </c>
      <c r="Q31" s="9">
        <f t="shared" si="3"/>
        <v>0</v>
      </c>
    </row>
    <row r="32" spans="1:17" x14ac:dyDescent="0.25">
      <c r="A32" s="50" t="s">
        <v>49</v>
      </c>
      <c r="B32" s="22"/>
      <c r="C32" s="20"/>
      <c r="D32" s="21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54"/>
      <c r="Q32" s="9">
        <f t="shared" si="3"/>
        <v>0</v>
      </c>
    </row>
    <row r="33" spans="1:17" s="10" customFormat="1" x14ac:dyDescent="0.25">
      <c r="A33" s="52" t="s">
        <v>64</v>
      </c>
      <c r="B33" s="7">
        <v>653</v>
      </c>
      <c r="C33" s="6" t="s">
        <v>51</v>
      </c>
      <c r="D33" s="15">
        <v>6300000</v>
      </c>
      <c r="E33" s="8"/>
      <c r="F33" s="8"/>
      <c r="G33" s="8"/>
      <c r="H33" s="8">
        <v>650000</v>
      </c>
      <c r="I33" s="8">
        <v>5650000</v>
      </c>
      <c r="J33" s="8"/>
      <c r="K33" s="8"/>
      <c r="L33" s="8"/>
      <c r="M33" s="8"/>
      <c r="N33" s="8"/>
      <c r="O33" s="8"/>
      <c r="P33" s="53">
        <f t="shared" si="2"/>
        <v>6300000</v>
      </c>
      <c r="Q33" s="9">
        <f t="shared" si="3"/>
        <v>0</v>
      </c>
    </row>
    <row r="34" spans="1:17" x14ac:dyDescent="0.25">
      <c r="A34" s="50" t="s">
        <v>52</v>
      </c>
      <c r="B34" s="22"/>
      <c r="C34" s="20"/>
      <c r="D34" s="21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54">
        <f t="shared" si="2"/>
        <v>0</v>
      </c>
      <c r="Q34" s="9">
        <f t="shared" si="3"/>
        <v>0</v>
      </c>
    </row>
    <row r="35" spans="1:17" s="10" customFormat="1" x14ac:dyDescent="0.25">
      <c r="A35" s="52" t="s">
        <v>67</v>
      </c>
      <c r="B35" s="7">
        <v>653</v>
      </c>
      <c r="C35" s="6" t="s">
        <v>54</v>
      </c>
      <c r="D35" s="16">
        <v>700000</v>
      </c>
      <c r="E35" s="8"/>
      <c r="F35" s="8"/>
      <c r="G35" s="8"/>
      <c r="H35" s="8">
        <v>700000</v>
      </c>
      <c r="I35" s="8"/>
      <c r="J35" s="8"/>
      <c r="K35" s="8"/>
      <c r="L35" s="8"/>
      <c r="M35" s="8"/>
      <c r="N35" s="8"/>
      <c r="O35" s="8"/>
      <c r="P35" s="53">
        <f t="shared" si="2"/>
        <v>700000</v>
      </c>
      <c r="Q35" s="9">
        <f t="shared" si="3"/>
        <v>0</v>
      </c>
    </row>
    <row r="36" spans="1:17" x14ac:dyDescent="0.25">
      <c r="A36" s="50" t="s">
        <v>55</v>
      </c>
      <c r="B36" s="22"/>
      <c r="C36" s="20"/>
      <c r="D36" s="21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54">
        <f t="shared" si="2"/>
        <v>0</v>
      </c>
      <c r="Q36" s="9">
        <f t="shared" si="3"/>
        <v>0</v>
      </c>
    </row>
    <row r="37" spans="1:17" s="10" customFormat="1" x14ac:dyDescent="0.25">
      <c r="A37" s="52" t="s">
        <v>69</v>
      </c>
      <c r="B37" s="7">
        <v>642</v>
      </c>
      <c r="C37" s="6" t="s">
        <v>57</v>
      </c>
      <c r="D37" s="8">
        <v>100000</v>
      </c>
      <c r="E37" s="8"/>
      <c r="F37" s="8"/>
      <c r="G37" s="8"/>
      <c r="H37" s="8">
        <v>100000</v>
      </c>
      <c r="I37" s="8"/>
      <c r="J37" s="8"/>
      <c r="K37" s="8"/>
      <c r="L37" s="8"/>
      <c r="M37" s="8"/>
      <c r="N37" s="8"/>
      <c r="O37" s="8"/>
      <c r="P37" s="53">
        <f t="shared" si="2"/>
        <v>100000</v>
      </c>
      <c r="Q37" s="9">
        <f t="shared" si="3"/>
        <v>0</v>
      </c>
    </row>
    <row r="38" spans="1:17" x14ac:dyDescent="0.25">
      <c r="A38" s="50" t="s">
        <v>71</v>
      </c>
      <c r="B38" s="22"/>
      <c r="C38" s="20"/>
      <c r="D38" s="21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54"/>
      <c r="Q38" s="9">
        <f t="shared" si="3"/>
        <v>0</v>
      </c>
    </row>
    <row r="39" spans="1:17" s="10" customFormat="1" x14ac:dyDescent="0.25">
      <c r="A39" s="52" t="s">
        <v>61</v>
      </c>
      <c r="B39" s="7">
        <v>652</v>
      </c>
      <c r="C39" s="6" t="s">
        <v>59</v>
      </c>
      <c r="D39" s="8">
        <v>100000</v>
      </c>
      <c r="E39" s="8"/>
      <c r="F39" s="8"/>
      <c r="G39" s="8"/>
      <c r="H39" s="8">
        <v>100000</v>
      </c>
      <c r="I39" s="8"/>
      <c r="J39" s="8"/>
      <c r="K39" s="8"/>
      <c r="L39" s="8"/>
      <c r="M39" s="8"/>
      <c r="N39" s="8"/>
      <c r="O39" s="8"/>
      <c r="P39" s="53">
        <f t="shared" si="2"/>
        <v>100000</v>
      </c>
      <c r="Q39" s="9">
        <f t="shared" si="3"/>
        <v>0</v>
      </c>
    </row>
    <row r="40" spans="1:17" x14ac:dyDescent="0.25">
      <c r="A40" s="50" t="s">
        <v>60</v>
      </c>
      <c r="B40" s="22"/>
      <c r="C40" s="20"/>
      <c r="D40" s="21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54"/>
      <c r="Q40" s="9">
        <f t="shared" si="3"/>
        <v>0</v>
      </c>
    </row>
    <row r="41" spans="1:17" s="10" customFormat="1" x14ac:dyDescent="0.25">
      <c r="A41" s="52" t="s">
        <v>169</v>
      </c>
      <c r="B41" s="7">
        <v>642</v>
      </c>
      <c r="C41" s="6" t="s">
        <v>62</v>
      </c>
      <c r="D41" s="8">
        <v>10000</v>
      </c>
      <c r="E41" s="8"/>
      <c r="F41" s="8"/>
      <c r="G41" s="8"/>
      <c r="H41" s="8">
        <v>10000</v>
      </c>
      <c r="I41" s="8"/>
      <c r="J41" s="8"/>
      <c r="K41" s="8"/>
      <c r="L41" s="8"/>
      <c r="M41" s="8"/>
      <c r="N41" s="8"/>
      <c r="O41" s="8"/>
      <c r="P41" s="53">
        <f t="shared" si="2"/>
        <v>10000</v>
      </c>
      <c r="Q41" s="9">
        <f t="shared" ref="Q41:Q72" si="8">D41-P41</f>
        <v>0</v>
      </c>
    </row>
    <row r="42" spans="1:17" x14ac:dyDescent="0.25">
      <c r="A42" s="50" t="s">
        <v>63</v>
      </c>
      <c r="B42" s="22"/>
      <c r="C42" s="20"/>
      <c r="D42" s="21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54"/>
      <c r="Q42" s="9">
        <f t="shared" si="8"/>
        <v>0</v>
      </c>
    </row>
    <row r="43" spans="1:17" s="10" customFormat="1" ht="30" x14ac:dyDescent="0.25">
      <c r="A43" s="52" t="s">
        <v>79</v>
      </c>
      <c r="B43" s="7">
        <v>642</v>
      </c>
      <c r="C43" s="6" t="s">
        <v>65</v>
      </c>
      <c r="D43" s="8">
        <v>50000</v>
      </c>
      <c r="E43" s="8"/>
      <c r="F43" s="8"/>
      <c r="G43" s="8"/>
      <c r="H43" s="8">
        <v>50000</v>
      </c>
      <c r="I43" s="8"/>
      <c r="J43" s="8"/>
      <c r="K43" s="8"/>
      <c r="L43" s="8"/>
      <c r="M43" s="8"/>
      <c r="N43" s="8"/>
      <c r="O43" s="8"/>
      <c r="P43" s="53">
        <f t="shared" si="2"/>
        <v>50000</v>
      </c>
      <c r="Q43" s="9">
        <f t="shared" si="8"/>
        <v>0</v>
      </c>
    </row>
    <row r="44" spans="1:17" x14ac:dyDescent="0.25">
      <c r="A44" s="50" t="s">
        <v>66</v>
      </c>
      <c r="B44" s="22"/>
      <c r="C44" s="20"/>
      <c r="D44" s="21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54"/>
      <c r="Q44" s="9">
        <f t="shared" si="8"/>
        <v>0</v>
      </c>
    </row>
    <row r="45" spans="1:17" s="10" customFormat="1" ht="30" x14ac:dyDescent="0.25">
      <c r="A45" s="52" t="s">
        <v>80</v>
      </c>
      <c r="B45" s="7">
        <v>642</v>
      </c>
      <c r="C45" s="6" t="s">
        <v>68</v>
      </c>
      <c r="D45" s="8">
        <v>5000</v>
      </c>
      <c r="E45" s="8"/>
      <c r="F45" s="8"/>
      <c r="G45" s="8"/>
      <c r="H45" s="8"/>
      <c r="I45" s="8"/>
      <c r="J45" s="8"/>
      <c r="K45" s="8"/>
      <c r="L45" s="8">
        <v>5000</v>
      </c>
      <c r="M45" s="8"/>
      <c r="N45" s="8"/>
      <c r="O45" s="8"/>
      <c r="P45" s="53">
        <f t="shared" si="2"/>
        <v>5000</v>
      </c>
      <c r="Q45" s="9">
        <f t="shared" si="8"/>
        <v>0</v>
      </c>
    </row>
    <row r="46" spans="1:17" s="10" customFormat="1" x14ac:dyDescent="0.25">
      <c r="A46" s="52" t="s">
        <v>74</v>
      </c>
      <c r="B46" s="7">
        <v>652</v>
      </c>
      <c r="C46" s="6" t="s">
        <v>70</v>
      </c>
      <c r="D46" s="8">
        <v>6000</v>
      </c>
      <c r="E46" s="8"/>
      <c r="F46" s="8"/>
      <c r="G46" s="8"/>
      <c r="H46" s="8">
        <v>6000</v>
      </c>
      <c r="I46" s="8"/>
      <c r="J46" s="8"/>
      <c r="K46" s="8"/>
      <c r="L46" s="8"/>
      <c r="M46" s="8"/>
      <c r="N46" s="8"/>
      <c r="O46" s="8"/>
      <c r="P46" s="53">
        <f t="shared" si="2"/>
        <v>6000</v>
      </c>
      <c r="Q46" s="9">
        <f t="shared" si="8"/>
        <v>0</v>
      </c>
    </row>
    <row r="47" spans="1:17" s="10" customFormat="1" ht="45" x14ac:dyDescent="0.25">
      <c r="A47" s="52" t="s">
        <v>76</v>
      </c>
      <c r="B47" s="7">
        <v>652</v>
      </c>
      <c r="C47" s="6" t="s">
        <v>72</v>
      </c>
      <c r="D47" s="8">
        <v>15000</v>
      </c>
      <c r="E47" s="8"/>
      <c r="F47" s="8"/>
      <c r="G47" s="8"/>
      <c r="H47" s="8">
        <v>15000</v>
      </c>
      <c r="I47" s="8"/>
      <c r="J47" s="8"/>
      <c r="K47" s="8"/>
      <c r="L47" s="8"/>
      <c r="M47" s="8"/>
      <c r="N47" s="8"/>
      <c r="O47" s="8"/>
      <c r="P47" s="53">
        <f t="shared" si="2"/>
        <v>15000</v>
      </c>
      <c r="Q47" s="9">
        <f t="shared" si="8"/>
        <v>0</v>
      </c>
    </row>
    <row r="48" spans="1:17" x14ac:dyDescent="0.25">
      <c r="A48" s="50" t="s">
        <v>73</v>
      </c>
      <c r="B48" s="22"/>
      <c r="C48" s="20"/>
      <c r="D48" s="21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54"/>
      <c r="Q48" s="9">
        <f t="shared" si="8"/>
        <v>0</v>
      </c>
    </row>
    <row r="49" spans="1:17" s="10" customFormat="1" ht="30" x14ac:dyDescent="0.25">
      <c r="A49" s="52" t="s">
        <v>77</v>
      </c>
      <c r="B49" s="7">
        <v>633</v>
      </c>
      <c r="C49" s="6" t="s">
        <v>75</v>
      </c>
      <c r="D49" s="8">
        <v>90000</v>
      </c>
      <c r="E49" s="8">
        <v>90000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53">
        <f t="shared" si="2"/>
        <v>90000</v>
      </c>
      <c r="Q49" s="9">
        <f t="shared" si="8"/>
        <v>0</v>
      </c>
    </row>
    <row r="50" spans="1:17" s="10" customFormat="1" x14ac:dyDescent="0.25">
      <c r="A50" s="52" t="s">
        <v>76</v>
      </c>
      <c r="B50" s="7"/>
      <c r="C50" s="6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53">
        <f t="shared" si="2"/>
        <v>0</v>
      </c>
      <c r="Q50" s="9">
        <f t="shared" si="8"/>
        <v>0</v>
      </c>
    </row>
    <row r="51" spans="1:17" s="10" customFormat="1" x14ac:dyDescent="0.25">
      <c r="A51" s="52" t="s">
        <v>77</v>
      </c>
      <c r="B51" s="7"/>
      <c r="C51" s="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53">
        <f t="shared" si="2"/>
        <v>0</v>
      </c>
      <c r="Q51" s="9">
        <f t="shared" si="8"/>
        <v>0</v>
      </c>
    </row>
    <row r="52" spans="1:17" s="10" customFormat="1" x14ac:dyDescent="0.25">
      <c r="A52" s="52"/>
      <c r="B52" s="7"/>
      <c r="C52" s="6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53">
        <f t="shared" si="2"/>
        <v>0</v>
      </c>
      <c r="Q52" s="9">
        <f t="shared" si="8"/>
        <v>0</v>
      </c>
    </row>
    <row r="53" spans="1:17" ht="23.25" customHeight="1" x14ac:dyDescent="0.25">
      <c r="A53" s="50" t="s">
        <v>78</v>
      </c>
      <c r="B53" s="22"/>
      <c r="C53" s="20"/>
      <c r="D53" s="21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54"/>
      <c r="Q53" s="9">
        <f t="shared" si="8"/>
        <v>0</v>
      </c>
    </row>
    <row r="54" spans="1:17" s="10" customFormat="1" ht="30" x14ac:dyDescent="0.25">
      <c r="A54" s="52" t="s">
        <v>83</v>
      </c>
      <c r="B54" s="7">
        <v>633</v>
      </c>
      <c r="C54" s="6" t="s">
        <v>165</v>
      </c>
      <c r="D54" s="8">
        <v>19500</v>
      </c>
      <c r="E54" s="8"/>
      <c r="F54" s="8"/>
      <c r="G54" s="8"/>
      <c r="H54" s="8"/>
      <c r="I54" s="8"/>
      <c r="J54" s="8"/>
      <c r="K54" s="8"/>
      <c r="L54" s="8"/>
      <c r="M54" s="8">
        <v>19500</v>
      </c>
      <c r="N54" s="8"/>
      <c r="O54" s="8"/>
      <c r="P54" s="53">
        <f t="shared" si="2"/>
        <v>19500</v>
      </c>
      <c r="Q54" s="9">
        <f t="shared" si="8"/>
        <v>0</v>
      </c>
    </row>
    <row r="55" spans="1:17" s="10" customFormat="1" ht="30" x14ac:dyDescent="0.25">
      <c r="A55" s="52" t="s">
        <v>84</v>
      </c>
      <c r="B55" s="7">
        <v>633</v>
      </c>
      <c r="C55" s="6" t="s">
        <v>81</v>
      </c>
      <c r="D55" s="8">
        <v>0</v>
      </c>
      <c r="E55" s="8"/>
      <c r="F55" s="8"/>
      <c r="G55" s="8"/>
      <c r="H55" s="8">
        <v>0</v>
      </c>
      <c r="I55" s="8"/>
      <c r="J55" s="8"/>
      <c r="K55" s="8"/>
      <c r="L55" s="8"/>
      <c r="M55" s="8"/>
      <c r="N55" s="8"/>
      <c r="O55" s="8"/>
      <c r="P55" s="53">
        <f t="shared" si="2"/>
        <v>0</v>
      </c>
      <c r="Q55" s="9">
        <f t="shared" si="8"/>
        <v>0</v>
      </c>
    </row>
    <row r="56" spans="1:17" s="10" customFormat="1" ht="30" x14ac:dyDescent="0.25">
      <c r="A56" s="52" t="s">
        <v>85</v>
      </c>
      <c r="B56" s="7">
        <v>633</v>
      </c>
      <c r="C56" s="6" t="s">
        <v>208</v>
      </c>
      <c r="D56" s="8">
        <v>473400</v>
      </c>
      <c r="E56" s="8"/>
      <c r="F56" s="8"/>
      <c r="G56" s="8"/>
      <c r="H56" s="8"/>
      <c r="I56" s="8"/>
      <c r="J56" s="8"/>
      <c r="K56" s="8"/>
      <c r="L56" s="8"/>
      <c r="M56" s="8">
        <v>473400</v>
      </c>
      <c r="N56" s="8"/>
      <c r="O56" s="8"/>
      <c r="P56" s="53">
        <f t="shared" si="2"/>
        <v>473400</v>
      </c>
      <c r="Q56" s="9">
        <f t="shared" si="8"/>
        <v>0</v>
      </c>
    </row>
    <row r="57" spans="1:17" s="10" customFormat="1" ht="30" x14ac:dyDescent="0.25">
      <c r="A57" s="52" t="s">
        <v>86</v>
      </c>
      <c r="B57" s="7">
        <v>633</v>
      </c>
      <c r="C57" s="6" t="s">
        <v>210</v>
      </c>
      <c r="D57" s="8">
        <v>77000</v>
      </c>
      <c r="E57" s="8"/>
      <c r="F57" s="8"/>
      <c r="G57" s="8"/>
      <c r="H57" s="8"/>
      <c r="I57" s="8"/>
      <c r="J57" s="8"/>
      <c r="K57" s="8"/>
      <c r="L57" s="8"/>
      <c r="M57" s="8">
        <v>77000</v>
      </c>
      <c r="N57" s="8"/>
      <c r="O57" s="8"/>
      <c r="P57" s="53">
        <f t="shared" si="2"/>
        <v>77000</v>
      </c>
      <c r="Q57" s="9">
        <f t="shared" si="8"/>
        <v>0</v>
      </c>
    </row>
    <row r="58" spans="1:17" s="10" customFormat="1" ht="30" x14ac:dyDescent="0.25">
      <c r="A58" s="52" t="s">
        <v>87</v>
      </c>
      <c r="B58" s="7">
        <v>633</v>
      </c>
      <c r="C58" s="6" t="s">
        <v>89</v>
      </c>
      <c r="D58" s="8">
        <v>45000</v>
      </c>
      <c r="E58" s="8"/>
      <c r="F58" s="8"/>
      <c r="G58" s="8"/>
      <c r="H58" s="8"/>
      <c r="I58" s="8"/>
      <c r="J58" s="8"/>
      <c r="K58" s="8"/>
      <c r="L58" s="8"/>
      <c r="M58" s="8">
        <v>45000</v>
      </c>
      <c r="N58" s="8"/>
      <c r="O58" s="8"/>
      <c r="P58" s="53">
        <f>SUM(E58:O58)</f>
        <v>45000</v>
      </c>
      <c r="Q58" s="9">
        <f t="shared" si="8"/>
        <v>0</v>
      </c>
    </row>
    <row r="59" spans="1:17" s="10" customFormat="1" ht="30" x14ac:dyDescent="0.25">
      <c r="A59" s="52" t="s">
        <v>88</v>
      </c>
      <c r="B59" s="7">
        <v>633</v>
      </c>
      <c r="C59" s="6" t="s">
        <v>161</v>
      </c>
      <c r="D59" s="8">
        <v>0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53">
        <f t="shared" si="2"/>
        <v>0</v>
      </c>
      <c r="Q59" s="9">
        <f t="shared" si="8"/>
        <v>0</v>
      </c>
    </row>
    <row r="60" spans="1:17" s="10" customFormat="1" ht="30" x14ac:dyDescent="0.25">
      <c r="A60" s="52" t="s">
        <v>170</v>
      </c>
      <c r="B60" s="7">
        <v>633</v>
      </c>
      <c r="C60" s="6" t="s">
        <v>162</v>
      </c>
      <c r="D60" s="8">
        <v>0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53">
        <f t="shared" si="2"/>
        <v>0</v>
      </c>
      <c r="Q60" s="9">
        <f t="shared" si="8"/>
        <v>0</v>
      </c>
    </row>
    <row r="61" spans="1:17" s="10" customFormat="1" ht="30" x14ac:dyDescent="0.25">
      <c r="A61" s="52" t="s">
        <v>171</v>
      </c>
      <c r="B61" s="7">
        <v>633</v>
      </c>
      <c r="C61" s="6" t="s">
        <v>163</v>
      </c>
      <c r="D61" s="8">
        <v>200000</v>
      </c>
      <c r="E61" s="8">
        <v>200000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53">
        <f t="shared" si="2"/>
        <v>200000</v>
      </c>
      <c r="Q61" s="9">
        <f t="shared" si="8"/>
        <v>0</v>
      </c>
    </row>
    <row r="62" spans="1:17" s="10" customFormat="1" x14ac:dyDescent="0.25">
      <c r="A62" s="52" t="s">
        <v>86</v>
      </c>
      <c r="B62" s="7">
        <v>633</v>
      </c>
      <c r="C62" s="6"/>
      <c r="D62" s="8">
        <v>0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53">
        <f t="shared" si="2"/>
        <v>0</v>
      </c>
      <c r="Q62" s="9">
        <f t="shared" si="8"/>
        <v>0</v>
      </c>
    </row>
    <row r="63" spans="1:17" s="10" customFormat="1" ht="21.6" customHeight="1" x14ac:dyDescent="0.25">
      <c r="A63" s="52" t="s">
        <v>87</v>
      </c>
      <c r="B63" s="7">
        <v>633</v>
      </c>
      <c r="C63" s="6"/>
      <c r="D63" s="8">
        <v>0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53">
        <f t="shared" si="2"/>
        <v>0</v>
      </c>
      <c r="Q63" s="9">
        <f t="shared" si="8"/>
        <v>0</v>
      </c>
    </row>
    <row r="64" spans="1:17" s="10" customFormat="1" x14ac:dyDescent="0.25">
      <c r="A64" s="52" t="s">
        <v>88</v>
      </c>
      <c r="B64" s="7">
        <v>633</v>
      </c>
      <c r="C64" s="6"/>
      <c r="D64" s="8">
        <v>0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53">
        <f t="shared" si="2"/>
        <v>0</v>
      </c>
      <c r="Q64" s="9">
        <f t="shared" si="8"/>
        <v>0</v>
      </c>
    </row>
    <row r="65" spans="1:17" s="10" customFormat="1" x14ac:dyDescent="0.25">
      <c r="A65" s="52" t="s">
        <v>83</v>
      </c>
      <c r="B65" s="7"/>
      <c r="P65" s="55"/>
      <c r="Q65" s="9">
        <f t="shared" si="8"/>
        <v>0</v>
      </c>
    </row>
    <row r="66" spans="1:17" x14ac:dyDescent="0.25">
      <c r="A66" s="52" t="s">
        <v>90</v>
      </c>
      <c r="B66" s="11"/>
      <c r="C66" s="11"/>
      <c r="D66" s="8">
        <v>0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3">
        <f t="shared" si="2"/>
        <v>0</v>
      </c>
      <c r="Q66" s="9">
        <f t="shared" si="8"/>
        <v>0</v>
      </c>
    </row>
    <row r="67" spans="1:17" s="10" customFormat="1" x14ac:dyDescent="0.25">
      <c r="A67" s="52" t="s">
        <v>91</v>
      </c>
      <c r="B67" s="7"/>
      <c r="C67" s="6"/>
      <c r="D67" s="8">
        <v>0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53">
        <f t="shared" si="2"/>
        <v>0</v>
      </c>
      <c r="Q67" s="9">
        <f t="shared" si="8"/>
        <v>0</v>
      </c>
    </row>
    <row r="68" spans="1:17" s="10" customFormat="1" x14ac:dyDescent="0.25">
      <c r="A68" s="52" t="s">
        <v>92</v>
      </c>
      <c r="B68" s="7"/>
      <c r="C68" s="6"/>
      <c r="D68" s="8">
        <v>0</v>
      </c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53">
        <f t="shared" si="2"/>
        <v>0</v>
      </c>
      <c r="Q68" s="9">
        <f t="shared" si="8"/>
        <v>0</v>
      </c>
    </row>
    <row r="69" spans="1:17" s="10" customFormat="1" x14ac:dyDescent="0.25">
      <c r="A69" s="52" t="s">
        <v>93</v>
      </c>
      <c r="B69" s="7"/>
      <c r="C69" s="6"/>
      <c r="D69" s="8">
        <v>0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53">
        <f t="shared" si="2"/>
        <v>0</v>
      </c>
      <c r="Q69" s="9">
        <f t="shared" si="8"/>
        <v>0</v>
      </c>
    </row>
    <row r="70" spans="1:17" s="10" customFormat="1" x14ac:dyDescent="0.25">
      <c r="A70" s="52" t="s">
        <v>94</v>
      </c>
      <c r="B70" s="7"/>
      <c r="C70" s="6"/>
      <c r="D70" s="8">
        <v>0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53">
        <f t="shared" si="2"/>
        <v>0</v>
      </c>
      <c r="Q70" s="9">
        <f t="shared" si="8"/>
        <v>0</v>
      </c>
    </row>
    <row r="71" spans="1:17" s="10" customFormat="1" x14ac:dyDescent="0.25">
      <c r="A71" s="50" t="s">
        <v>194</v>
      </c>
      <c r="B71" s="22"/>
      <c r="C71" s="20"/>
      <c r="D71" s="21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54">
        <f t="shared" si="2"/>
        <v>0</v>
      </c>
      <c r="Q71" s="9">
        <f t="shared" si="8"/>
        <v>0</v>
      </c>
    </row>
    <row r="72" spans="1:17" s="10" customFormat="1" ht="30" x14ac:dyDescent="0.25">
      <c r="A72" s="52" t="s">
        <v>96</v>
      </c>
      <c r="B72" s="7">
        <v>634</v>
      </c>
      <c r="C72" s="6" t="s">
        <v>195</v>
      </c>
      <c r="D72" s="8">
        <v>0</v>
      </c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53">
        <f t="shared" ref="P72:P107" si="9">SUM(E72:O72)</f>
        <v>0</v>
      </c>
      <c r="Q72" s="9">
        <f t="shared" si="8"/>
        <v>0</v>
      </c>
    </row>
    <row r="73" spans="1:17" s="10" customFormat="1" ht="30" x14ac:dyDescent="0.25">
      <c r="A73" s="52" t="s">
        <v>97</v>
      </c>
      <c r="B73" s="7">
        <v>634</v>
      </c>
      <c r="C73" s="6" t="s">
        <v>196</v>
      </c>
      <c r="D73" s="8">
        <v>0</v>
      </c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53">
        <f t="shared" si="9"/>
        <v>0</v>
      </c>
      <c r="Q73" s="9">
        <f t="shared" ref="Q73:Q104" si="10">D73-P73</f>
        <v>0</v>
      </c>
    </row>
    <row r="74" spans="1:17" s="10" customFormat="1" x14ac:dyDescent="0.25">
      <c r="A74" s="52" t="s">
        <v>98</v>
      </c>
      <c r="B74" s="7"/>
      <c r="C74" s="6"/>
      <c r="D74" s="8">
        <v>0</v>
      </c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53">
        <f t="shared" si="9"/>
        <v>0</v>
      </c>
      <c r="Q74" s="9">
        <f t="shared" si="10"/>
        <v>0</v>
      </c>
    </row>
    <row r="75" spans="1:17" s="10" customFormat="1" x14ac:dyDescent="0.25">
      <c r="A75" s="52" t="s">
        <v>99</v>
      </c>
      <c r="B75" s="7"/>
      <c r="C75" s="6"/>
      <c r="D75" s="8">
        <v>0</v>
      </c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53">
        <f t="shared" si="9"/>
        <v>0</v>
      </c>
      <c r="Q75" s="9">
        <f t="shared" si="10"/>
        <v>0</v>
      </c>
    </row>
    <row r="76" spans="1:17" s="10" customFormat="1" x14ac:dyDescent="0.25">
      <c r="A76" s="52" t="s">
        <v>100</v>
      </c>
      <c r="B76" s="7"/>
      <c r="C76" s="6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53">
        <f t="shared" si="9"/>
        <v>0</v>
      </c>
      <c r="Q76" s="9">
        <f t="shared" si="10"/>
        <v>0</v>
      </c>
    </row>
    <row r="77" spans="1:17" x14ac:dyDescent="0.25">
      <c r="A77" s="50" t="s">
        <v>101</v>
      </c>
      <c r="B77" s="22"/>
      <c r="C77" s="20"/>
      <c r="D77" s="21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54">
        <f t="shared" si="9"/>
        <v>0</v>
      </c>
      <c r="Q77" s="9">
        <f t="shared" si="10"/>
        <v>0</v>
      </c>
    </row>
    <row r="78" spans="1:17" s="10" customFormat="1" ht="30" x14ac:dyDescent="0.25">
      <c r="A78" s="52" t="s">
        <v>92</v>
      </c>
      <c r="B78" s="7">
        <v>611</v>
      </c>
      <c r="C78" s="6" t="s">
        <v>103</v>
      </c>
      <c r="D78" s="8">
        <f>D8*2.57%</f>
        <v>565399.99999999988</v>
      </c>
      <c r="E78" s="8"/>
      <c r="F78" s="8"/>
      <c r="G78" s="8"/>
      <c r="H78" s="8"/>
      <c r="I78" s="8"/>
      <c r="J78" s="8"/>
      <c r="K78" s="8"/>
      <c r="L78" s="8"/>
      <c r="M78" s="8">
        <v>565400</v>
      </c>
      <c r="N78" s="8"/>
      <c r="O78" s="8"/>
      <c r="P78" s="53">
        <f t="shared" si="9"/>
        <v>565400</v>
      </c>
      <c r="Q78" s="9">
        <f t="shared" si="10"/>
        <v>0</v>
      </c>
    </row>
    <row r="79" spans="1:17" s="10" customFormat="1" ht="30" x14ac:dyDescent="0.25">
      <c r="A79" s="52" t="s">
        <v>93</v>
      </c>
      <c r="B79" s="7">
        <v>635</v>
      </c>
      <c r="C79" s="6" t="s">
        <v>105</v>
      </c>
      <c r="D79" s="8">
        <v>680527</v>
      </c>
      <c r="E79" s="8"/>
      <c r="F79" s="8"/>
      <c r="G79" s="8"/>
      <c r="H79" s="8"/>
      <c r="I79" s="8"/>
      <c r="J79" s="8"/>
      <c r="K79" s="8"/>
      <c r="L79" s="8"/>
      <c r="M79" s="8">
        <v>680527</v>
      </c>
      <c r="N79" s="8"/>
      <c r="O79" s="8"/>
      <c r="P79" s="53">
        <f t="shared" si="9"/>
        <v>680527</v>
      </c>
      <c r="Q79" s="9">
        <f t="shared" si="10"/>
        <v>0</v>
      </c>
    </row>
    <row r="80" spans="1:17" s="10" customFormat="1" ht="30" x14ac:dyDescent="0.25">
      <c r="A80" s="52" t="s">
        <v>94</v>
      </c>
      <c r="B80" s="7">
        <v>635</v>
      </c>
      <c r="C80" s="6" t="s">
        <v>106</v>
      </c>
      <c r="D80" s="8">
        <v>200000</v>
      </c>
      <c r="E80" s="8"/>
      <c r="F80" s="8"/>
      <c r="G80" s="8"/>
      <c r="H80" s="8"/>
      <c r="I80" s="8"/>
      <c r="J80" s="8"/>
      <c r="K80" s="8"/>
      <c r="L80" s="8"/>
      <c r="M80" s="8">
        <v>200000</v>
      </c>
      <c r="N80" s="8"/>
      <c r="O80" s="8"/>
      <c r="P80" s="53">
        <f t="shared" si="9"/>
        <v>200000</v>
      </c>
      <c r="Q80" s="9">
        <f t="shared" si="10"/>
        <v>0</v>
      </c>
    </row>
    <row r="81" spans="1:17" x14ac:dyDescent="0.25">
      <c r="A81" s="50" t="s">
        <v>107</v>
      </c>
      <c r="B81" s="22"/>
      <c r="C81" s="20"/>
      <c r="D81" s="21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54"/>
      <c r="Q81" s="9">
        <f t="shared" si="10"/>
        <v>0</v>
      </c>
    </row>
    <row r="82" spans="1:17" s="10" customFormat="1" ht="30" x14ac:dyDescent="0.25">
      <c r="A82" s="52" t="s">
        <v>95</v>
      </c>
      <c r="B82" s="7">
        <v>611</v>
      </c>
      <c r="C82" s="6" t="s">
        <v>109</v>
      </c>
      <c r="D82" s="8">
        <f>D8*1.35%</f>
        <v>297000.00000000006</v>
      </c>
      <c r="E82" s="8">
        <v>297000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53">
        <f t="shared" si="9"/>
        <v>297000</v>
      </c>
      <c r="Q82" s="9">
        <f t="shared" si="10"/>
        <v>0</v>
      </c>
    </row>
    <row r="83" spans="1:17" s="10" customFormat="1" ht="30" x14ac:dyDescent="0.25">
      <c r="A83" s="52" t="s">
        <v>96</v>
      </c>
      <c r="B83" s="7">
        <v>635</v>
      </c>
      <c r="C83" s="6" t="s">
        <v>110</v>
      </c>
      <c r="D83" s="8">
        <v>692294</v>
      </c>
      <c r="E83" s="8">
        <v>692294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53">
        <f t="shared" si="9"/>
        <v>692294</v>
      </c>
      <c r="Q83" s="9">
        <f t="shared" si="10"/>
        <v>0</v>
      </c>
    </row>
    <row r="84" spans="1:17" x14ac:dyDescent="0.25">
      <c r="A84" s="50" t="s">
        <v>111</v>
      </c>
      <c r="B84" s="22"/>
      <c r="C84" s="20"/>
      <c r="D84" s="21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54"/>
      <c r="Q84" s="9">
        <f t="shared" si="10"/>
        <v>0</v>
      </c>
    </row>
    <row r="85" spans="1:17" s="10" customFormat="1" x14ac:dyDescent="0.25">
      <c r="A85" s="52"/>
      <c r="B85" s="7"/>
      <c r="C85" s="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53">
        <f t="shared" si="9"/>
        <v>0</v>
      </c>
      <c r="Q85" s="9">
        <f t="shared" si="10"/>
        <v>0</v>
      </c>
    </row>
    <row r="86" spans="1:17" x14ac:dyDescent="0.25">
      <c r="A86" s="50" t="s">
        <v>112</v>
      </c>
      <c r="B86" s="22"/>
      <c r="C86" s="20"/>
      <c r="D86" s="21"/>
      <c r="E86" s="21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54"/>
      <c r="Q86" s="9">
        <f t="shared" si="10"/>
        <v>0</v>
      </c>
    </row>
    <row r="87" spans="1:17" x14ac:dyDescent="0.25">
      <c r="A87" s="52" t="s">
        <v>92</v>
      </c>
      <c r="B87" s="7">
        <v>634</v>
      </c>
      <c r="C87" s="6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53">
        <f>SUM(E87:O87)</f>
        <v>0</v>
      </c>
      <c r="Q87" s="9">
        <f t="shared" si="10"/>
        <v>0</v>
      </c>
    </row>
    <row r="88" spans="1:17" x14ac:dyDescent="0.25">
      <c r="A88" s="52" t="s">
        <v>93</v>
      </c>
      <c r="B88" s="7">
        <v>634</v>
      </c>
      <c r="C88" s="6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53">
        <f t="shared" ref="P88:P89" si="11">SUM(E88:O88)</f>
        <v>0</v>
      </c>
      <c r="Q88" s="9">
        <f t="shared" si="10"/>
        <v>0</v>
      </c>
    </row>
    <row r="89" spans="1:17" ht="30" x14ac:dyDescent="0.25">
      <c r="A89" s="52" t="s">
        <v>94</v>
      </c>
      <c r="B89" s="7">
        <v>634</v>
      </c>
      <c r="C89" s="6" t="s">
        <v>203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3">
        <f t="shared" si="11"/>
        <v>0</v>
      </c>
      <c r="Q89" s="9">
        <f t="shared" si="10"/>
        <v>0</v>
      </c>
    </row>
    <row r="90" spans="1:17" s="10" customFormat="1" ht="30" x14ac:dyDescent="0.25">
      <c r="A90" s="52" t="s">
        <v>97</v>
      </c>
      <c r="B90" s="7">
        <v>634</v>
      </c>
      <c r="C90" s="6" t="s">
        <v>113</v>
      </c>
      <c r="D90" s="8">
        <v>590000</v>
      </c>
      <c r="E90" s="8"/>
      <c r="F90" s="8"/>
      <c r="G90" s="8"/>
      <c r="H90" s="8"/>
      <c r="I90" s="8">
        <v>590000</v>
      </c>
      <c r="J90" s="8"/>
      <c r="K90" s="8"/>
      <c r="L90" s="8"/>
      <c r="M90" s="8"/>
      <c r="N90" s="8"/>
      <c r="O90" s="8"/>
      <c r="P90" s="53">
        <f>SUM(E90:O90)</f>
        <v>590000</v>
      </c>
      <c r="Q90" s="9">
        <f t="shared" si="10"/>
        <v>0</v>
      </c>
    </row>
    <row r="91" spans="1:17" s="10" customFormat="1" x14ac:dyDescent="0.25">
      <c r="A91" s="52" t="s">
        <v>96</v>
      </c>
      <c r="B91" s="7">
        <v>634</v>
      </c>
      <c r="C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3">
        <f>SUM(E91:O91)</f>
        <v>0</v>
      </c>
      <c r="Q91" s="9">
        <f t="shared" si="10"/>
        <v>0</v>
      </c>
    </row>
    <row r="92" spans="1:17" x14ac:dyDescent="0.25">
      <c r="A92" s="50" t="s">
        <v>156</v>
      </c>
      <c r="B92" s="22"/>
      <c r="C92" s="20"/>
      <c r="D92" s="21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54"/>
      <c r="Q92" s="9">
        <f t="shared" si="10"/>
        <v>0</v>
      </c>
    </row>
    <row r="93" spans="1:17" ht="30" x14ac:dyDescent="0.25">
      <c r="A93" s="56" t="s">
        <v>102</v>
      </c>
      <c r="B93" s="14">
        <v>638</v>
      </c>
      <c r="C93" s="6" t="s">
        <v>114</v>
      </c>
      <c r="D93" s="5">
        <v>255000</v>
      </c>
      <c r="E93" s="5"/>
      <c r="F93" s="5"/>
      <c r="G93" s="5"/>
      <c r="H93" s="5"/>
      <c r="I93" s="5"/>
      <c r="J93" s="5"/>
      <c r="K93" s="5"/>
      <c r="L93" s="5"/>
      <c r="M93" s="5">
        <v>255000</v>
      </c>
      <c r="N93" s="5"/>
      <c r="O93" s="5"/>
      <c r="P93" s="53">
        <f t="shared" si="9"/>
        <v>255000</v>
      </c>
      <c r="Q93" s="9">
        <f t="shared" si="10"/>
        <v>0</v>
      </c>
    </row>
    <row r="94" spans="1:17" ht="41.25" customHeight="1" x14ac:dyDescent="0.25">
      <c r="A94" s="56" t="s">
        <v>104</v>
      </c>
      <c r="B94" s="14">
        <v>638</v>
      </c>
      <c r="C94" s="6" t="s">
        <v>115</v>
      </c>
      <c r="D94" s="5">
        <v>110500</v>
      </c>
      <c r="E94" s="5"/>
      <c r="F94" s="5"/>
      <c r="G94" s="5"/>
      <c r="H94" s="5"/>
      <c r="I94" s="5"/>
      <c r="J94" s="5"/>
      <c r="K94" s="5"/>
      <c r="L94" s="5"/>
      <c r="M94" s="5">
        <v>110500</v>
      </c>
      <c r="N94" s="5"/>
      <c r="O94" s="5"/>
      <c r="P94" s="53">
        <f t="shared" si="9"/>
        <v>110500</v>
      </c>
      <c r="Q94" s="9">
        <f t="shared" si="10"/>
        <v>0</v>
      </c>
    </row>
    <row r="95" spans="1:17" s="10" customFormat="1" ht="31.5" customHeight="1" x14ac:dyDescent="0.25">
      <c r="A95" s="56" t="s">
        <v>172</v>
      </c>
      <c r="B95" s="14">
        <v>638</v>
      </c>
      <c r="C95" s="6" t="s">
        <v>197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53">
        <f t="shared" si="9"/>
        <v>0</v>
      </c>
      <c r="Q95" s="9">
        <f t="shared" si="10"/>
        <v>0</v>
      </c>
    </row>
    <row r="96" spans="1:17" s="10" customFormat="1" ht="30" x14ac:dyDescent="0.25">
      <c r="A96" s="56" t="s">
        <v>108</v>
      </c>
      <c r="B96" s="14">
        <v>638</v>
      </c>
      <c r="C96" s="6" t="s">
        <v>198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53">
        <f t="shared" si="9"/>
        <v>0</v>
      </c>
      <c r="Q96" s="9">
        <f t="shared" si="10"/>
        <v>0</v>
      </c>
    </row>
    <row r="97" spans="1:17" s="10" customFormat="1" ht="33" customHeight="1" x14ac:dyDescent="0.25">
      <c r="A97" s="56" t="s">
        <v>173</v>
      </c>
      <c r="B97" s="14">
        <v>638</v>
      </c>
      <c r="C97" s="6" t="s">
        <v>199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53">
        <f t="shared" si="9"/>
        <v>0</v>
      </c>
      <c r="Q97" s="9">
        <f t="shared" si="10"/>
        <v>0</v>
      </c>
    </row>
    <row r="98" spans="1:17" s="10" customFormat="1" x14ac:dyDescent="0.25">
      <c r="A98" s="56" t="s">
        <v>174</v>
      </c>
      <c r="B98" s="14">
        <v>638</v>
      </c>
      <c r="C98" s="6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53">
        <f t="shared" si="9"/>
        <v>0</v>
      </c>
      <c r="Q98" s="9">
        <f t="shared" si="10"/>
        <v>0</v>
      </c>
    </row>
    <row r="99" spans="1:17" s="10" customFormat="1" ht="30.75" customHeight="1" x14ac:dyDescent="0.25">
      <c r="A99" s="56" t="s">
        <v>117</v>
      </c>
      <c r="B99" s="14">
        <v>638</v>
      </c>
      <c r="C99" s="6" t="s">
        <v>200</v>
      </c>
      <c r="D99" s="15">
        <v>1500000</v>
      </c>
      <c r="E99" s="8"/>
      <c r="F99" s="8"/>
      <c r="G99" s="8"/>
      <c r="H99" s="15">
        <v>1500000</v>
      </c>
      <c r="I99" s="8"/>
      <c r="J99" s="8"/>
      <c r="K99" s="8"/>
      <c r="L99" s="8"/>
      <c r="M99" s="8"/>
      <c r="N99" s="8"/>
      <c r="O99" s="8"/>
      <c r="P99" s="53">
        <f t="shared" si="9"/>
        <v>1500000</v>
      </c>
      <c r="Q99" s="9">
        <f t="shared" si="10"/>
        <v>0</v>
      </c>
    </row>
    <row r="100" spans="1:17" s="10" customFormat="1" ht="30" x14ac:dyDescent="0.25">
      <c r="A100" s="56" t="s">
        <v>175</v>
      </c>
      <c r="B100" s="14">
        <v>638</v>
      </c>
      <c r="C100" s="6" t="s">
        <v>201</v>
      </c>
      <c r="D100" s="15">
        <v>1300000</v>
      </c>
      <c r="E100" s="8"/>
      <c r="F100" s="8"/>
      <c r="G100" s="8"/>
      <c r="H100" s="15">
        <v>1300000</v>
      </c>
      <c r="I100" s="8"/>
      <c r="J100" s="8"/>
      <c r="K100" s="8"/>
      <c r="L100" s="8"/>
      <c r="M100" s="8"/>
      <c r="N100" s="8"/>
      <c r="O100" s="8"/>
      <c r="P100" s="53">
        <f t="shared" si="9"/>
        <v>1300000</v>
      </c>
      <c r="Q100" s="9">
        <f t="shared" si="10"/>
        <v>0</v>
      </c>
    </row>
    <row r="101" spans="1:17" s="10" customFormat="1" ht="30" x14ac:dyDescent="0.25">
      <c r="A101" s="56" t="s">
        <v>118</v>
      </c>
      <c r="B101" s="14">
        <v>638</v>
      </c>
      <c r="C101" s="6" t="s">
        <v>202</v>
      </c>
      <c r="D101" s="15">
        <v>6000000</v>
      </c>
      <c r="E101" s="8"/>
      <c r="F101" s="8"/>
      <c r="G101" s="8"/>
      <c r="H101" s="15">
        <v>6000000</v>
      </c>
      <c r="I101" s="8"/>
      <c r="J101" s="8"/>
      <c r="K101" s="8"/>
      <c r="L101" s="8"/>
      <c r="M101" s="8"/>
      <c r="N101" s="8"/>
      <c r="O101" s="8"/>
      <c r="P101" s="53">
        <f t="shared" ref="P101" si="12">SUM(E101:O101)</f>
        <v>6000000</v>
      </c>
      <c r="Q101" s="9">
        <f t="shared" si="10"/>
        <v>0</v>
      </c>
    </row>
    <row r="102" spans="1:17" s="10" customFormat="1" x14ac:dyDescent="0.25">
      <c r="A102" s="56" t="s">
        <v>176</v>
      </c>
      <c r="B102" s="14">
        <v>638</v>
      </c>
      <c r="C102" s="66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53">
        <f t="shared" si="9"/>
        <v>0</v>
      </c>
      <c r="Q102" s="9">
        <f t="shared" si="10"/>
        <v>0</v>
      </c>
    </row>
    <row r="103" spans="1:17" s="10" customFormat="1" ht="30" x14ac:dyDescent="0.25">
      <c r="A103" s="56" t="s">
        <v>177</v>
      </c>
      <c r="B103" s="14">
        <v>638</v>
      </c>
      <c r="C103" s="6" t="s">
        <v>82</v>
      </c>
      <c r="D103" s="15">
        <v>105000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>
        <v>105000</v>
      </c>
      <c r="P103" s="53">
        <f t="shared" si="9"/>
        <v>105000</v>
      </c>
      <c r="Q103" s="9">
        <f t="shared" si="10"/>
        <v>0</v>
      </c>
    </row>
    <row r="104" spans="1:17" s="10" customFormat="1" x14ac:dyDescent="0.25">
      <c r="A104" s="56" t="s">
        <v>179</v>
      </c>
      <c r="B104" s="14">
        <v>638</v>
      </c>
      <c r="C104" s="6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53">
        <f t="shared" si="9"/>
        <v>0</v>
      </c>
      <c r="Q104" s="9">
        <f t="shared" si="10"/>
        <v>0</v>
      </c>
    </row>
    <row r="105" spans="1:17" s="10" customFormat="1" x14ac:dyDescent="0.25">
      <c r="A105" s="56" t="s">
        <v>116</v>
      </c>
      <c r="B105" s="14">
        <v>638</v>
      </c>
      <c r="C105" s="6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53">
        <f t="shared" si="9"/>
        <v>0</v>
      </c>
      <c r="Q105" s="9">
        <f t="shared" ref="Q105:Q136" si="13">D105-P105</f>
        <v>0</v>
      </c>
    </row>
    <row r="106" spans="1:17" s="10" customFormat="1" ht="30" x14ac:dyDescent="0.25">
      <c r="A106" s="56" t="s">
        <v>180</v>
      </c>
      <c r="B106" s="14">
        <v>638</v>
      </c>
      <c r="C106" s="6" t="s">
        <v>182</v>
      </c>
      <c r="D106" s="8">
        <v>0</v>
      </c>
      <c r="E106" s="8"/>
      <c r="F106" s="8"/>
      <c r="G106" s="8"/>
      <c r="H106" s="8">
        <v>0</v>
      </c>
      <c r="I106" s="8"/>
      <c r="J106" s="8"/>
      <c r="K106" s="8"/>
      <c r="L106" s="8"/>
      <c r="M106" s="8"/>
      <c r="N106" s="8"/>
      <c r="O106" s="8"/>
      <c r="P106" s="53">
        <f t="shared" si="9"/>
        <v>0</v>
      </c>
      <c r="Q106" s="9">
        <f t="shared" si="13"/>
        <v>0</v>
      </c>
    </row>
    <row r="107" spans="1:17" s="10" customFormat="1" ht="31.5" customHeight="1" x14ac:dyDescent="0.25">
      <c r="A107" s="56" t="s">
        <v>178</v>
      </c>
      <c r="B107" s="14">
        <v>638</v>
      </c>
      <c r="C107" s="6" t="s">
        <v>183</v>
      </c>
      <c r="D107" s="8">
        <v>861209</v>
      </c>
      <c r="E107" s="8"/>
      <c r="F107" s="8"/>
      <c r="G107" s="8"/>
      <c r="H107" s="8">
        <v>861209</v>
      </c>
      <c r="I107" s="8"/>
      <c r="J107" s="8"/>
      <c r="K107" s="8"/>
      <c r="L107" s="8"/>
      <c r="M107" s="8"/>
      <c r="N107" s="8"/>
      <c r="O107" s="8"/>
      <c r="P107" s="53">
        <f t="shared" si="9"/>
        <v>861209</v>
      </c>
      <c r="Q107" s="9">
        <f t="shared" si="13"/>
        <v>0</v>
      </c>
    </row>
    <row r="108" spans="1:17" x14ac:dyDescent="0.25">
      <c r="A108" s="50" t="s">
        <v>120</v>
      </c>
      <c r="B108" s="22"/>
      <c r="C108" s="20"/>
      <c r="D108" s="21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54">
        <f t="shared" ref="P108:P142" si="14">SUM(E108:O108)</f>
        <v>0</v>
      </c>
      <c r="Q108" s="9">
        <f t="shared" si="13"/>
        <v>0</v>
      </c>
    </row>
    <row r="109" spans="1:17" s="10" customFormat="1" ht="31.5" customHeight="1" x14ac:dyDescent="0.25">
      <c r="A109" s="57"/>
      <c r="B109" s="18"/>
      <c r="C109" s="6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53">
        <f t="shared" si="14"/>
        <v>0</v>
      </c>
      <c r="Q109" s="9">
        <f t="shared" si="13"/>
        <v>0</v>
      </c>
    </row>
    <row r="110" spans="1:17" s="10" customFormat="1" ht="29.25" customHeight="1" x14ac:dyDescent="0.25">
      <c r="A110" s="52" t="s">
        <v>178</v>
      </c>
      <c r="B110" s="7">
        <v>632</v>
      </c>
      <c r="C110" s="6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53">
        <f t="shared" si="14"/>
        <v>0</v>
      </c>
      <c r="Q110" s="9">
        <f t="shared" si="13"/>
        <v>0</v>
      </c>
    </row>
    <row r="111" spans="1:17" s="10" customFormat="1" ht="15" customHeight="1" x14ac:dyDescent="0.25">
      <c r="A111" s="52"/>
      <c r="B111" s="7"/>
      <c r="C111" s="6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53">
        <f t="shared" si="14"/>
        <v>0</v>
      </c>
      <c r="Q111" s="9">
        <f t="shared" si="13"/>
        <v>0</v>
      </c>
    </row>
    <row r="112" spans="1:17" x14ac:dyDescent="0.25">
      <c r="A112" s="50" t="s">
        <v>123</v>
      </c>
      <c r="B112" s="22"/>
      <c r="C112" s="24"/>
      <c r="D112" s="21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54"/>
      <c r="Q112" s="9">
        <f t="shared" si="13"/>
        <v>0</v>
      </c>
    </row>
    <row r="113" spans="1:17" s="10" customFormat="1" x14ac:dyDescent="0.25">
      <c r="A113" s="52" t="s">
        <v>160</v>
      </c>
      <c r="B113" s="7">
        <v>663</v>
      </c>
      <c r="C113" s="17" t="s">
        <v>124</v>
      </c>
      <c r="D113" s="8">
        <v>50000</v>
      </c>
      <c r="E113" s="8">
        <v>50000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53">
        <f t="shared" si="14"/>
        <v>50000</v>
      </c>
      <c r="Q113" s="9">
        <f t="shared" si="13"/>
        <v>0</v>
      </c>
    </row>
    <row r="114" spans="1:17" s="10" customFormat="1" x14ac:dyDescent="0.25">
      <c r="A114" s="52"/>
      <c r="B114" s="7"/>
      <c r="C114" s="17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53">
        <f t="shared" si="14"/>
        <v>0</v>
      </c>
      <c r="Q114" s="9">
        <f t="shared" si="13"/>
        <v>0</v>
      </c>
    </row>
    <row r="115" spans="1:17" s="10" customFormat="1" x14ac:dyDescent="0.25">
      <c r="A115" s="52"/>
      <c r="B115" s="7"/>
      <c r="C115" s="17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53">
        <f t="shared" si="14"/>
        <v>0</v>
      </c>
      <c r="Q115" s="9">
        <f t="shared" si="13"/>
        <v>0</v>
      </c>
    </row>
    <row r="116" spans="1:17" s="10" customFormat="1" x14ac:dyDescent="0.25">
      <c r="A116" s="52"/>
      <c r="B116" s="7"/>
      <c r="C116" s="17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53">
        <f t="shared" si="14"/>
        <v>0</v>
      </c>
      <c r="Q116" s="9">
        <f t="shared" si="13"/>
        <v>0</v>
      </c>
    </row>
    <row r="117" spans="1:17" x14ac:dyDescent="0.25">
      <c r="A117" s="50" t="s">
        <v>125</v>
      </c>
      <c r="B117" s="22"/>
      <c r="C117" s="20"/>
      <c r="D117" s="21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54"/>
      <c r="Q117" s="9">
        <f t="shared" si="13"/>
        <v>0</v>
      </c>
    </row>
    <row r="118" spans="1:17" s="10" customFormat="1" ht="30" x14ac:dyDescent="0.25">
      <c r="A118" s="52" t="s">
        <v>119</v>
      </c>
      <c r="B118" s="7">
        <v>711</v>
      </c>
      <c r="C118" s="6" t="s">
        <v>127</v>
      </c>
      <c r="D118" s="8">
        <v>50000</v>
      </c>
      <c r="E118" s="8"/>
      <c r="F118" s="8"/>
      <c r="G118" s="8"/>
      <c r="H118" s="8"/>
      <c r="I118" s="8"/>
      <c r="J118" s="8"/>
      <c r="K118" s="8">
        <v>50000</v>
      </c>
      <c r="L118" s="8"/>
      <c r="M118" s="8"/>
      <c r="N118" s="8"/>
      <c r="O118" s="8"/>
      <c r="P118" s="53">
        <f t="shared" si="14"/>
        <v>50000</v>
      </c>
      <c r="Q118" s="9">
        <f t="shared" si="13"/>
        <v>0</v>
      </c>
    </row>
    <row r="119" spans="1:17" s="10" customFormat="1" x14ac:dyDescent="0.25">
      <c r="A119" s="52"/>
      <c r="B119" s="7"/>
      <c r="C119" s="6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53">
        <f t="shared" si="14"/>
        <v>0</v>
      </c>
      <c r="Q119" s="9">
        <f t="shared" si="13"/>
        <v>0</v>
      </c>
    </row>
    <row r="120" spans="1:17" x14ac:dyDescent="0.25">
      <c r="A120" s="50" t="s">
        <v>128</v>
      </c>
      <c r="B120" s="22"/>
      <c r="C120" s="20"/>
      <c r="D120" s="21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54"/>
      <c r="Q120" s="9">
        <f t="shared" si="13"/>
        <v>0</v>
      </c>
    </row>
    <row r="121" spans="1:17" s="10" customFormat="1" ht="30" x14ac:dyDescent="0.25">
      <c r="A121" s="52" t="s">
        <v>129</v>
      </c>
      <c r="B121" s="7">
        <v>721</v>
      </c>
      <c r="C121" s="6" t="s">
        <v>130</v>
      </c>
      <c r="D121" s="8">
        <v>110000</v>
      </c>
      <c r="E121" s="8"/>
      <c r="F121" s="8">
        <v>20000</v>
      </c>
      <c r="G121" s="8"/>
      <c r="H121" s="8"/>
      <c r="I121" s="8"/>
      <c r="J121" s="8"/>
      <c r="K121" s="8">
        <v>90000</v>
      </c>
      <c r="L121" s="8"/>
      <c r="M121" s="8"/>
      <c r="N121" s="8"/>
      <c r="O121" s="8"/>
      <c r="P121" s="53">
        <f t="shared" si="14"/>
        <v>110000</v>
      </c>
      <c r="Q121" s="9">
        <f t="shared" si="13"/>
        <v>0</v>
      </c>
    </row>
    <row r="122" spans="1:17" s="10" customFormat="1" ht="30" x14ac:dyDescent="0.25">
      <c r="A122" s="52" t="s">
        <v>121</v>
      </c>
      <c r="B122" s="7">
        <v>721</v>
      </c>
      <c r="C122" s="6" t="s">
        <v>131</v>
      </c>
      <c r="D122" s="8">
        <v>130000</v>
      </c>
      <c r="E122" s="8"/>
      <c r="F122" s="8"/>
      <c r="G122" s="8"/>
      <c r="H122" s="8"/>
      <c r="I122" s="8">
        <v>130000</v>
      </c>
      <c r="J122" s="8"/>
      <c r="K122" s="8"/>
      <c r="L122" s="8"/>
      <c r="M122" s="8"/>
      <c r="N122" s="8"/>
      <c r="O122" s="8"/>
      <c r="P122" s="53">
        <f t="shared" si="14"/>
        <v>130000</v>
      </c>
      <c r="Q122" s="9">
        <f t="shared" si="13"/>
        <v>0</v>
      </c>
    </row>
    <row r="123" spans="1:17" x14ac:dyDescent="0.25">
      <c r="A123" s="50" t="s">
        <v>132</v>
      </c>
      <c r="B123" s="22"/>
      <c r="C123" s="20"/>
      <c r="D123" s="21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54"/>
      <c r="Q123" s="9">
        <f t="shared" si="13"/>
        <v>0</v>
      </c>
    </row>
    <row r="124" spans="1:17" s="10" customFormat="1" ht="30" x14ac:dyDescent="0.25">
      <c r="A124" s="52" t="s">
        <v>122</v>
      </c>
      <c r="B124" s="7">
        <v>721</v>
      </c>
      <c r="C124" s="6" t="s">
        <v>133</v>
      </c>
      <c r="D124" s="8">
        <v>7000</v>
      </c>
      <c r="E124" s="8"/>
      <c r="F124" s="8"/>
      <c r="G124" s="8"/>
      <c r="H124" s="8"/>
      <c r="I124" s="8">
        <v>7000</v>
      </c>
      <c r="J124" s="8"/>
      <c r="K124" s="8"/>
      <c r="L124" s="8"/>
      <c r="M124" s="8"/>
      <c r="N124" s="8"/>
      <c r="O124" s="8"/>
      <c r="P124" s="53">
        <f t="shared" si="14"/>
        <v>7000</v>
      </c>
      <c r="Q124" s="9">
        <f t="shared" si="13"/>
        <v>0</v>
      </c>
    </row>
    <row r="125" spans="1:17" x14ac:dyDescent="0.25">
      <c r="A125" s="50" t="s">
        <v>134</v>
      </c>
      <c r="B125" s="22"/>
      <c r="C125" s="20"/>
      <c r="D125" s="21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54"/>
      <c r="Q125" s="9">
        <f t="shared" si="13"/>
        <v>0</v>
      </c>
    </row>
    <row r="126" spans="1:17" s="10" customFormat="1" ht="30" x14ac:dyDescent="0.25">
      <c r="A126" s="52" t="s">
        <v>135</v>
      </c>
      <c r="B126" s="7">
        <v>711</v>
      </c>
      <c r="C126" s="6" t="s">
        <v>136</v>
      </c>
      <c r="D126" s="8">
        <v>10000</v>
      </c>
      <c r="E126" s="8"/>
      <c r="F126" s="8"/>
      <c r="G126" s="8"/>
      <c r="H126" s="8"/>
      <c r="I126" s="8"/>
      <c r="J126" s="8"/>
      <c r="K126" s="8"/>
      <c r="L126" s="8">
        <v>10000</v>
      </c>
      <c r="M126" s="8"/>
      <c r="N126" s="8"/>
      <c r="O126" s="8"/>
      <c r="P126" s="53">
        <f t="shared" si="14"/>
        <v>10000</v>
      </c>
      <c r="Q126" s="9">
        <f t="shared" si="13"/>
        <v>0</v>
      </c>
    </row>
    <row r="127" spans="1:17" x14ac:dyDescent="0.25">
      <c r="A127" s="50" t="s">
        <v>137</v>
      </c>
      <c r="B127" s="22"/>
      <c r="C127" s="20"/>
      <c r="D127" s="21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54"/>
      <c r="Q127" s="9">
        <f t="shared" si="13"/>
        <v>0</v>
      </c>
    </row>
    <row r="128" spans="1:17" ht="30" x14ac:dyDescent="0.25">
      <c r="A128" s="52" t="s">
        <v>126</v>
      </c>
      <c r="B128" s="7">
        <v>844</v>
      </c>
      <c r="C128" s="6" t="s">
        <v>138</v>
      </c>
      <c r="D128" s="8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3">
        <f t="shared" si="14"/>
        <v>0</v>
      </c>
      <c r="Q128" s="9">
        <f t="shared" si="13"/>
        <v>0</v>
      </c>
    </row>
    <row r="129" spans="1:17" ht="30" x14ac:dyDescent="0.25">
      <c r="A129" s="52"/>
      <c r="B129" s="7">
        <v>844</v>
      </c>
      <c r="C129" s="6" t="s">
        <v>191</v>
      </c>
      <c r="D129" s="8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3">
        <f t="shared" si="14"/>
        <v>0</v>
      </c>
      <c r="Q129" s="9">
        <f t="shared" si="13"/>
        <v>0</v>
      </c>
    </row>
    <row r="130" spans="1:17" ht="30" x14ac:dyDescent="0.25">
      <c r="A130" s="52"/>
      <c r="B130" s="7">
        <v>844</v>
      </c>
      <c r="C130" s="6" t="s">
        <v>192</v>
      </c>
      <c r="D130" s="8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3">
        <f t="shared" si="14"/>
        <v>0</v>
      </c>
      <c r="Q130" s="9">
        <f t="shared" si="13"/>
        <v>0</v>
      </c>
    </row>
    <row r="131" spans="1:17" ht="30" x14ac:dyDescent="0.25">
      <c r="A131" s="52"/>
      <c r="B131" s="7">
        <v>844</v>
      </c>
      <c r="C131" s="6" t="s">
        <v>193</v>
      </c>
      <c r="D131" s="8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3">
        <f t="shared" si="14"/>
        <v>0</v>
      </c>
      <c r="Q131" s="9">
        <f t="shared" si="13"/>
        <v>0</v>
      </c>
    </row>
    <row r="132" spans="1:17" ht="30" x14ac:dyDescent="0.25">
      <c r="A132" s="52" t="s">
        <v>186</v>
      </c>
      <c r="B132" s="7">
        <v>844</v>
      </c>
      <c r="C132" s="6" t="s">
        <v>187</v>
      </c>
      <c r="D132" s="8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3">
        <f t="shared" si="14"/>
        <v>0</v>
      </c>
      <c r="Q132" s="9">
        <f t="shared" si="13"/>
        <v>0</v>
      </c>
    </row>
    <row r="133" spans="1:17" ht="30" x14ac:dyDescent="0.25">
      <c r="A133" s="52" t="s">
        <v>139</v>
      </c>
      <c r="B133" s="7">
        <v>844</v>
      </c>
      <c r="C133" s="6" t="s">
        <v>185</v>
      </c>
      <c r="D133" s="8">
        <v>1600000</v>
      </c>
      <c r="E133" s="5"/>
      <c r="F133" s="5"/>
      <c r="G133" s="5"/>
      <c r="H133" s="5">
        <v>1600000</v>
      </c>
      <c r="I133" s="5"/>
      <c r="J133" s="5"/>
      <c r="K133" s="5"/>
      <c r="L133" s="5"/>
      <c r="M133" s="5"/>
      <c r="N133" s="5"/>
      <c r="O133" s="5"/>
      <c r="P133" s="53">
        <f t="shared" si="14"/>
        <v>1600000</v>
      </c>
      <c r="Q133" s="9">
        <f t="shared" si="13"/>
        <v>0</v>
      </c>
    </row>
    <row r="134" spans="1:17" s="10" customFormat="1" x14ac:dyDescent="0.25">
      <c r="A134" s="52" t="s">
        <v>140</v>
      </c>
      <c r="B134" s="7">
        <v>844</v>
      </c>
      <c r="C134" s="6"/>
      <c r="D134" s="8">
        <v>0</v>
      </c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53">
        <f t="shared" si="14"/>
        <v>0</v>
      </c>
      <c r="Q134" s="9">
        <f t="shared" si="13"/>
        <v>0</v>
      </c>
    </row>
    <row r="135" spans="1:17" x14ac:dyDescent="0.25">
      <c r="A135" s="52" t="s">
        <v>141</v>
      </c>
      <c r="B135" s="7">
        <v>844</v>
      </c>
      <c r="C135" s="6"/>
      <c r="D135" s="8">
        <v>0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3">
        <f t="shared" si="14"/>
        <v>0</v>
      </c>
      <c r="Q135" s="9">
        <f t="shared" si="13"/>
        <v>0</v>
      </c>
    </row>
    <row r="136" spans="1:17" s="10" customFormat="1" ht="13.9" customHeight="1" x14ac:dyDescent="0.25">
      <c r="A136" s="52" t="s">
        <v>142</v>
      </c>
      <c r="B136" s="7">
        <v>844</v>
      </c>
      <c r="C136" s="6"/>
      <c r="D136" s="8">
        <v>0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53">
        <f t="shared" si="14"/>
        <v>0</v>
      </c>
      <c r="Q136" s="9">
        <f t="shared" si="13"/>
        <v>0</v>
      </c>
    </row>
    <row r="137" spans="1:17" x14ac:dyDescent="0.25">
      <c r="A137" s="50" t="s">
        <v>143</v>
      </c>
      <c r="B137" s="22"/>
      <c r="C137" s="20"/>
      <c r="D137" s="21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54"/>
      <c r="Q137" s="9">
        <f t="shared" ref="Q137:Q144" si="15">D137-P137</f>
        <v>0</v>
      </c>
    </row>
    <row r="138" spans="1:17" x14ac:dyDescent="0.25">
      <c r="A138" s="52" t="s">
        <v>144</v>
      </c>
      <c r="B138" s="14">
        <v>922</v>
      </c>
      <c r="C138" s="6" t="s">
        <v>145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3">
        <f t="shared" si="14"/>
        <v>0</v>
      </c>
      <c r="Q138" s="9">
        <f t="shared" si="15"/>
        <v>0</v>
      </c>
    </row>
    <row r="139" spans="1:17" x14ac:dyDescent="0.25">
      <c r="A139" s="50" t="s">
        <v>146</v>
      </c>
      <c r="B139" s="25"/>
      <c r="C139" s="26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54"/>
      <c r="Q139" s="9">
        <f t="shared" si="15"/>
        <v>0</v>
      </c>
    </row>
    <row r="140" spans="1:17" ht="30" x14ac:dyDescent="0.25">
      <c r="A140" s="58" t="s">
        <v>147</v>
      </c>
      <c r="B140" s="14">
        <v>922</v>
      </c>
      <c r="C140" s="6" t="s">
        <v>148</v>
      </c>
      <c r="D140" s="5">
        <v>0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3">
        <f t="shared" si="14"/>
        <v>0</v>
      </c>
      <c r="Q140" s="9">
        <f t="shared" si="15"/>
        <v>0</v>
      </c>
    </row>
    <row r="141" spans="1:17" x14ac:dyDescent="0.25">
      <c r="A141" s="50" t="s">
        <v>149</v>
      </c>
      <c r="B141" s="25"/>
      <c r="C141" s="26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54">
        <f t="shared" si="14"/>
        <v>0</v>
      </c>
      <c r="Q141" s="9">
        <f t="shared" si="15"/>
        <v>0</v>
      </c>
    </row>
    <row r="142" spans="1:17" ht="30" x14ac:dyDescent="0.25">
      <c r="A142" s="58" t="s">
        <v>140</v>
      </c>
      <c r="B142" s="14">
        <v>922</v>
      </c>
      <c r="C142" s="6" t="s">
        <v>150</v>
      </c>
      <c r="D142" s="5">
        <v>0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3">
        <f t="shared" si="14"/>
        <v>0</v>
      </c>
      <c r="Q142" s="9">
        <f t="shared" si="15"/>
        <v>0</v>
      </c>
    </row>
    <row r="143" spans="1:17" x14ac:dyDescent="0.25">
      <c r="A143" s="50" t="s">
        <v>151</v>
      </c>
      <c r="B143" s="25"/>
      <c r="C143" s="26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54"/>
      <c r="Q143" s="9">
        <f t="shared" si="15"/>
        <v>0</v>
      </c>
    </row>
    <row r="144" spans="1:17" ht="15.75" thickBot="1" x14ac:dyDescent="0.3">
      <c r="A144" s="59" t="s">
        <v>142</v>
      </c>
      <c r="B144" s="60">
        <v>922</v>
      </c>
      <c r="C144" s="61"/>
      <c r="D144" s="62">
        <v>0</v>
      </c>
      <c r="E144" s="62"/>
      <c r="F144" s="62"/>
      <c r="G144" s="62"/>
      <c r="H144" s="63"/>
      <c r="I144" s="62"/>
      <c r="J144" s="62"/>
      <c r="K144" s="64"/>
      <c r="L144" s="62"/>
      <c r="M144" s="62"/>
      <c r="N144" s="62"/>
      <c r="O144" s="62"/>
      <c r="P144" s="65">
        <f t="shared" ref="P144:P146" si="16">SUM(E144:O144)</f>
        <v>0</v>
      </c>
      <c r="Q144" s="9">
        <f t="shared" si="15"/>
        <v>0</v>
      </c>
    </row>
    <row r="145" spans="1:17" ht="18" customHeight="1" thickBot="1" x14ac:dyDescent="0.3">
      <c r="A145" s="91" t="s">
        <v>152</v>
      </c>
      <c r="B145" s="92"/>
      <c r="C145" s="93"/>
      <c r="D145" s="34">
        <f t="shared" ref="D145" si="17">SUM(D8:D144)</f>
        <v>49101080</v>
      </c>
      <c r="E145" s="34">
        <f t="shared" ref="E145:P145" si="18">SUM(E8:E144)</f>
        <v>4569294</v>
      </c>
      <c r="F145" s="34">
        <f t="shared" si="18"/>
        <v>5861000</v>
      </c>
      <c r="G145" s="34">
        <f t="shared" si="18"/>
        <v>148250</v>
      </c>
      <c r="H145" s="34">
        <f t="shared" si="18"/>
        <v>14212209</v>
      </c>
      <c r="I145" s="34">
        <f t="shared" si="18"/>
        <v>7665000</v>
      </c>
      <c r="J145" s="34">
        <f t="shared" si="18"/>
        <v>600000</v>
      </c>
      <c r="K145" s="34">
        <f t="shared" si="18"/>
        <v>925000</v>
      </c>
      <c r="L145" s="34">
        <f t="shared" si="18"/>
        <v>1469000</v>
      </c>
      <c r="M145" s="34">
        <f t="shared" si="18"/>
        <v>12526327</v>
      </c>
      <c r="N145" s="34">
        <f t="shared" si="18"/>
        <v>1000000</v>
      </c>
      <c r="O145" s="34">
        <f t="shared" si="18"/>
        <v>125000</v>
      </c>
      <c r="P145" s="34">
        <f t="shared" si="18"/>
        <v>49101080</v>
      </c>
      <c r="Q145" s="9"/>
    </row>
    <row r="146" spans="1:17" ht="15.75" thickBot="1" x14ac:dyDescent="0.3">
      <c r="A146" s="28" t="s">
        <v>153</v>
      </c>
      <c r="B146" s="29"/>
      <c r="C146" s="30"/>
      <c r="D146" s="31">
        <f>E146+L146+M146+N146</f>
        <v>15875000</v>
      </c>
      <c r="E146" s="32">
        <v>140000</v>
      </c>
      <c r="F146" s="32"/>
      <c r="G146" s="32"/>
      <c r="H146" s="32"/>
      <c r="I146" s="32"/>
      <c r="J146" s="32"/>
      <c r="K146" s="32"/>
      <c r="L146" s="32">
        <v>575000</v>
      </c>
      <c r="M146" s="32">
        <f>4540000+10370000</f>
        <v>14910000</v>
      </c>
      <c r="N146" s="32">
        <v>250000</v>
      </c>
      <c r="O146" s="32"/>
      <c r="P146" s="33">
        <f t="shared" si="16"/>
        <v>15875000</v>
      </c>
      <c r="Q146" s="9">
        <f>D146-P146</f>
        <v>0</v>
      </c>
    </row>
    <row r="147" spans="1:17" ht="30.75" customHeight="1" thickBot="1" x14ac:dyDescent="0.3">
      <c r="A147" s="94" t="s">
        <v>154</v>
      </c>
      <c r="B147" s="95"/>
      <c r="C147" s="95"/>
      <c r="D147" s="27">
        <f t="shared" ref="D147" si="19">SUM(D145:D146)</f>
        <v>64976080</v>
      </c>
      <c r="E147" s="27">
        <f t="shared" ref="E147:P147" si="20">SUM(E145:E146)</f>
        <v>4709294</v>
      </c>
      <c r="F147" s="27">
        <f t="shared" si="20"/>
        <v>5861000</v>
      </c>
      <c r="G147" s="27">
        <f t="shared" si="20"/>
        <v>148250</v>
      </c>
      <c r="H147" s="27">
        <f t="shared" si="20"/>
        <v>14212209</v>
      </c>
      <c r="I147" s="27">
        <f t="shared" si="20"/>
        <v>7665000</v>
      </c>
      <c r="J147" s="27">
        <f t="shared" si="20"/>
        <v>600000</v>
      </c>
      <c r="K147" s="27">
        <f t="shared" si="20"/>
        <v>925000</v>
      </c>
      <c r="L147" s="27">
        <f t="shared" si="20"/>
        <v>2044000</v>
      </c>
      <c r="M147" s="27">
        <f t="shared" si="20"/>
        <v>27436327</v>
      </c>
      <c r="N147" s="27">
        <f t="shared" si="20"/>
        <v>1250000</v>
      </c>
      <c r="O147" s="27">
        <f t="shared" si="20"/>
        <v>125000</v>
      </c>
      <c r="P147" s="27">
        <f t="shared" si="20"/>
        <v>64976080</v>
      </c>
      <c r="Q147" s="9">
        <f>D147-P147</f>
        <v>0</v>
      </c>
    </row>
  </sheetData>
  <mergeCells count="3">
    <mergeCell ref="A147:C147"/>
    <mergeCell ref="A3:O3"/>
    <mergeCell ref="A145:C145"/>
  </mergeCells>
  <phoneticPr fontId="6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88617-2484-41D8-9942-7669DF819CEE}">
  <dimension ref="A1:Q147"/>
  <sheetViews>
    <sheetView workbookViewId="0">
      <selection activeCell="K17" sqref="K17"/>
    </sheetView>
  </sheetViews>
  <sheetFormatPr defaultRowHeight="15" x14ac:dyDescent="0.25"/>
  <cols>
    <col min="1" max="1" width="7.5703125" customWidth="1"/>
    <col min="2" max="2" width="5.28515625" style="2" customWidth="1"/>
    <col min="3" max="3" width="30.7109375" customWidth="1"/>
    <col min="4" max="4" width="11.7109375" style="3" customWidth="1"/>
    <col min="5" max="12" width="10.7109375" style="3" customWidth="1"/>
    <col min="13" max="14" width="11.85546875" style="3" customWidth="1"/>
    <col min="15" max="15" width="10.7109375" style="3" customWidth="1"/>
    <col min="16" max="16" width="13.28515625" style="3" customWidth="1"/>
    <col min="17" max="17" width="12.7109375" hidden="1" customWidth="1"/>
    <col min="18" max="18" width="12.7109375" customWidth="1"/>
  </cols>
  <sheetData>
    <row r="1" spans="1:17" x14ac:dyDescent="0.25">
      <c r="A1" s="1"/>
    </row>
    <row r="3" spans="1:17" x14ac:dyDescent="0.25">
      <c r="A3" s="90" t="s">
        <v>204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4" t="s">
        <v>0</v>
      </c>
    </row>
    <row r="4" spans="1:17" ht="21.75" customHeight="1" thickBot="1" x14ac:dyDescent="0.3">
      <c r="A4" s="1"/>
      <c r="E4" s="35"/>
      <c r="F4" s="36"/>
      <c r="G4" s="36"/>
      <c r="H4" s="36"/>
      <c r="I4" s="36"/>
      <c r="J4" s="36"/>
      <c r="K4" s="36"/>
      <c r="L4" s="35"/>
      <c r="M4" s="36"/>
      <c r="N4" s="37"/>
      <c r="O4" s="37"/>
      <c r="P4" s="37"/>
    </row>
    <row r="5" spans="1:17" ht="60.75" thickBot="1" x14ac:dyDescent="0.3">
      <c r="A5" s="38" t="s">
        <v>1</v>
      </c>
      <c r="B5" s="39"/>
      <c r="C5" s="40"/>
      <c r="D5" s="41" t="s">
        <v>184</v>
      </c>
      <c r="E5" s="42" t="s">
        <v>2</v>
      </c>
      <c r="F5" s="43" t="s">
        <v>3</v>
      </c>
      <c r="G5" s="43" t="s">
        <v>167</v>
      </c>
      <c r="H5" s="42" t="s">
        <v>168</v>
      </c>
      <c r="I5" s="42" t="s">
        <v>4</v>
      </c>
      <c r="J5" s="42" t="s">
        <v>190</v>
      </c>
      <c r="K5" s="42" t="s">
        <v>5</v>
      </c>
      <c r="L5" s="42" t="s">
        <v>6</v>
      </c>
      <c r="M5" s="42" t="s">
        <v>7</v>
      </c>
      <c r="N5" s="42" t="s">
        <v>8</v>
      </c>
      <c r="O5" s="42" t="s">
        <v>157</v>
      </c>
      <c r="P5" s="44" t="s">
        <v>206</v>
      </c>
    </row>
    <row r="6" spans="1:17" x14ac:dyDescent="0.25">
      <c r="A6" s="45" t="s">
        <v>9</v>
      </c>
      <c r="B6" s="46"/>
      <c r="C6" s="47"/>
      <c r="D6" s="48">
        <f t="shared" ref="D6:O6" si="0">SUM(D8:D136)</f>
        <v>38756121</v>
      </c>
      <c r="E6" s="48">
        <f t="shared" si="0"/>
        <v>4279294</v>
      </c>
      <c r="F6" s="48">
        <f t="shared" si="0"/>
        <v>6530500</v>
      </c>
      <c r="G6" s="48">
        <f t="shared" si="0"/>
        <v>130000</v>
      </c>
      <c r="H6" s="48">
        <f t="shared" si="0"/>
        <v>3307000</v>
      </c>
      <c r="I6" s="48">
        <f t="shared" si="0"/>
        <v>7732000</v>
      </c>
      <c r="J6" s="48">
        <f t="shared" si="0"/>
        <v>600000</v>
      </c>
      <c r="K6" s="48">
        <f t="shared" si="0"/>
        <v>925000</v>
      </c>
      <c r="L6" s="48">
        <f t="shared" si="0"/>
        <v>1496000</v>
      </c>
      <c r="M6" s="48">
        <f t="shared" si="0"/>
        <v>12626327</v>
      </c>
      <c r="N6" s="48">
        <f t="shared" si="0"/>
        <v>1000000</v>
      </c>
      <c r="O6" s="48">
        <f t="shared" si="0"/>
        <v>130000</v>
      </c>
      <c r="P6" s="49">
        <f t="shared" ref="P6:P71" si="1">SUM(E6:O6)</f>
        <v>38756121</v>
      </c>
      <c r="Q6" s="9">
        <f t="shared" ref="Q6:Q40" si="2">D6-P6</f>
        <v>0</v>
      </c>
    </row>
    <row r="7" spans="1:17" x14ac:dyDescent="0.25">
      <c r="A7" s="50" t="s">
        <v>10</v>
      </c>
      <c r="B7" s="22"/>
      <c r="C7" s="20"/>
      <c r="D7" s="21">
        <f t="shared" ref="D7" si="3">SUM(D8:D31)</f>
        <v>26961500</v>
      </c>
      <c r="E7" s="21">
        <f t="shared" ref="E7:O7" si="4">SUM(E8:E31)</f>
        <v>3240000</v>
      </c>
      <c r="F7" s="21">
        <f t="shared" si="4"/>
        <v>6520500</v>
      </c>
      <c r="G7" s="21">
        <f t="shared" si="4"/>
        <v>130000</v>
      </c>
      <c r="H7" s="21">
        <f t="shared" si="4"/>
        <v>1680000</v>
      </c>
      <c r="I7" s="21">
        <f t="shared" si="4"/>
        <v>1305000</v>
      </c>
      <c r="J7" s="21">
        <f t="shared" si="4"/>
        <v>600000</v>
      </c>
      <c r="K7" s="21">
        <f t="shared" si="4"/>
        <v>785000</v>
      </c>
      <c r="L7" s="21">
        <f t="shared" si="4"/>
        <v>1481000</v>
      </c>
      <c r="M7" s="21">
        <f t="shared" si="4"/>
        <v>10200000</v>
      </c>
      <c r="N7" s="21">
        <f t="shared" si="4"/>
        <v>1000000</v>
      </c>
      <c r="O7" s="21">
        <f t="shared" si="4"/>
        <v>20000</v>
      </c>
      <c r="P7" s="51">
        <f t="shared" si="1"/>
        <v>26961500</v>
      </c>
      <c r="Q7" s="9">
        <f t="shared" si="2"/>
        <v>0</v>
      </c>
    </row>
    <row r="8" spans="1:17" s="10" customFormat="1" ht="30" x14ac:dyDescent="0.25">
      <c r="A8" s="52" t="s">
        <v>11</v>
      </c>
      <c r="B8" s="7">
        <v>611</v>
      </c>
      <c r="C8" s="6" t="s">
        <v>12</v>
      </c>
      <c r="D8" s="8">
        <v>23000000</v>
      </c>
      <c r="E8" s="5">
        <v>3200000</v>
      </c>
      <c r="F8" s="5">
        <v>4800000</v>
      </c>
      <c r="G8" s="5"/>
      <c r="H8" s="5">
        <v>1680000</v>
      </c>
      <c r="I8" s="5">
        <v>650000</v>
      </c>
      <c r="J8" s="5">
        <v>0</v>
      </c>
      <c r="K8" s="5">
        <v>550000</v>
      </c>
      <c r="L8" s="5">
        <v>900000</v>
      </c>
      <c r="M8" s="5">
        <v>10200000</v>
      </c>
      <c r="N8" s="5">
        <v>1000000</v>
      </c>
      <c r="O8" s="5">
        <v>20000</v>
      </c>
      <c r="P8" s="53">
        <f t="shared" si="1"/>
        <v>23000000</v>
      </c>
      <c r="Q8" s="9">
        <f t="shared" si="2"/>
        <v>0</v>
      </c>
    </row>
    <row r="9" spans="1:17" s="10" customFormat="1" x14ac:dyDescent="0.25">
      <c r="A9" s="52" t="s">
        <v>13</v>
      </c>
      <c r="B9" s="7">
        <v>613</v>
      </c>
      <c r="C9" s="6" t="s">
        <v>14</v>
      </c>
      <c r="D9" s="8">
        <v>1400000</v>
      </c>
      <c r="E9" s="8"/>
      <c r="F9" s="8">
        <v>1400000</v>
      </c>
      <c r="G9" s="8"/>
      <c r="H9" s="8"/>
      <c r="I9" s="8"/>
      <c r="J9" s="8"/>
      <c r="K9" s="8"/>
      <c r="L9" s="8"/>
      <c r="M9" s="8"/>
      <c r="N9" s="8"/>
      <c r="O9" s="8"/>
      <c r="P9" s="53">
        <f t="shared" si="1"/>
        <v>1400000</v>
      </c>
      <c r="Q9" s="9">
        <f t="shared" si="2"/>
        <v>0</v>
      </c>
    </row>
    <row r="10" spans="1:17" s="10" customFormat="1" x14ac:dyDescent="0.25">
      <c r="A10" s="52" t="s">
        <v>159</v>
      </c>
      <c r="B10" s="7">
        <v>613</v>
      </c>
      <c r="C10" s="6" t="s">
        <v>15</v>
      </c>
      <c r="D10" s="8">
        <v>25000</v>
      </c>
      <c r="E10" s="8"/>
      <c r="F10" s="8"/>
      <c r="G10" s="8"/>
      <c r="H10" s="8"/>
      <c r="I10" s="8"/>
      <c r="J10" s="8"/>
      <c r="K10" s="8"/>
      <c r="L10" s="8">
        <v>25000</v>
      </c>
      <c r="M10" s="8"/>
      <c r="N10" s="8"/>
      <c r="O10" s="8"/>
      <c r="P10" s="53">
        <f t="shared" si="1"/>
        <v>25000</v>
      </c>
      <c r="Q10" s="9">
        <f t="shared" si="2"/>
        <v>0</v>
      </c>
    </row>
    <row r="11" spans="1:17" s="10" customFormat="1" ht="30" x14ac:dyDescent="0.25">
      <c r="A11" s="52" t="s">
        <v>18</v>
      </c>
      <c r="B11" s="7">
        <v>614</v>
      </c>
      <c r="C11" s="6" t="s">
        <v>16</v>
      </c>
      <c r="D11" s="8">
        <v>300000</v>
      </c>
      <c r="E11" s="8"/>
      <c r="F11" s="8"/>
      <c r="G11" s="8"/>
      <c r="H11" s="8"/>
      <c r="I11" s="8"/>
      <c r="J11" s="8"/>
      <c r="K11" s="8"/>
      <c r="L11" s="8">
        <v>300000</v>
      </c>
      <c r="M11" s="8"/>
      <c r="N11" s="8"/>
      <c r="O11" s="8"/>
      <c r="P11" s="53">
        <f>SUM(E11:O11)</f>
        <v>300000</v>
      </c>
      <c r="Q11" s="9">
        <f t="shared" si="2"/>
        <v>0</v>
      </c>
    </row>
    <row r="12" spans="1:17" s="10" customFormat="1" x14ac:dyDescent="0.25">
      <c r="A12" s="52" t="s">
        <v>20</v>
      </c>
      <c r="B12" s="7">
        <v>614</v>
      </c>
      <c r="C12" s="6" t="s">
        <v>17</v>
      </c>
      <c r="D12" s="8">
        <v>1000</v>
      </c>
      <c r="E12" s="8"/>
      <c r="F12" s="8"/>
      <c r="G12" s="8"/>
      <c r="H12" s="8"/>
      <c r="I12" s="8"/>
      <c r="J12" s="8"/>
      <c r="K12" s="8"/>
      <c r="L12" s="8">
        <v>1000</v>
      </c>
      <c r="M12" s="8"/>
      <c r="N12" s="8"/>
      <c r="O12" s="8"/>
      <c r="P12" s="53">
        <f t="shared" si="1"/>
        <v>1000</v>
      </c>
      <c r="Q12" s="9">
        <f t="shared" si="2"/>
        <v>0</v>
      </c>
    </row>
    <row r="13" spans="1:17" s="10" customFormat="1" ht="30" x14ac:dyDescent="0.25">
      <c r="A13" s="52" t="s">
        <v>21</v>
      </c>
      <c r="B13" s="7">
        <v>641</v>
      </c>
      <c r="C13" s="6" t="s">
        <v>19</v>
      </c>
      <c r="D13" s="8">
        <v>20000</v>
      </c>
      <c r="E13" s="8">
        <v>20000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53">
        <f t="shared" si="1"/>
        <v>20000</v>
      </c>
      <c r="Q13" s="9">
        <f t="shared" si="2"/>
        <v>0</v>
      </c>
    </row>
    <row r="14" spans="1:17" s="10" customFormat="1" x14ac:dyDescent="0.25">
      <c r="A14" s="52" t="s">
        <v>23</v>
      </c>
      <c r="B14" s="7">
        <v>642</v>
      </c>
      <c r="C14" s="6" t="s">
        <v>189</v>
      </c>
      <c r="D14" s="8">
        <v>900000</v>
      </c>
      <c r="E14" s="8"/>
      <c r="F14" s="8"/>
      <c r="G14" s="8"/>
      <c r="H14" s="8"/>
      <c r="I14" s="8">
        <v>365000</v>
      </c>
      <c r="J14" s="8">
        <v>535000</v>
      </c>
      <c r="K14" s="8"/>
      <c r="L14" s="8"/>
      <c r="M14" s="8"/>
      <c r="N14" s="8"/>
      <c r="O14" s="8"/>
      <c r="P14" s="53">
        <f>SUM(E14:O14)</f>
        <v>900000</v>
      </c>
      <c r="Q14" s="9">
        <f t="shared" si="2"/>
        <v>0</v>
      </c>
    </row>
    <row r="15" spans="1:17" s="10" customFormat="1" ht="30" x14ac:dyDescent="0.25">
      <c r="A15" s="52" t="s">
        <v>25</v>
      </c>
      <c r="B15" s="7">
        <v>642</v>
      </c>
      <c r="C15" s="6" t="s">
        <v>22</v>
      </c>
      <c r="D15" s="8">
        <v>5000</v>
      </c>
      <c r="E15" s="8"/>
      <c r="F15" s="8"/>
      <c r="G15" s="8"/>
      <c r="H15" s="8"/>
      <c r="I15" s="8"/>
      <c r="J15" s="8"/>
      <c r="K15" s="8">
        <v>5000</v>
      </c>
      <c r="L15" s="8"/>
      <c r="M15" s="8"/>
      <c r="N15" s="8"/>
      <c r="O15" s="8"/>
      <c r="P15" s="53">
        <f t="shared" si="1"/>
        <v>5000</v>
      </c>
      <c r="Q15" s="9">
        <f t="shared" si="2"/>
        <v>0</v>
      </c>
    </row>
    <row r="16" spans="1:17" s="10" customFormat="1" ht="30" x14ac:dyDescent="0.25">
      <c r="A16" s="52" t="s">
        <v>27</v>
      </c>
      <c r="B16" s="7">
        <v>642</v>
      </c>
      <c r="C16" s="6" t="s">
        <v>24</v>
      </c>
      <c r="D16" s="8">
        <v>220000</v>
      </c>
      <c r="E16" s="8"/>
      <c r="F16" s="8"/>
      <c r="G16" s="8"/>
      <c r="H16" s="8"/>
      <c r="I16" s="8"/>
      <c r="J16" s="8"/>
      <c r="K16" s="8"/>
      <c r="L16" s="8">
        <v>220000</v>
      </c>
      <c r="M16" s="8"/>
      <c r="N16" s="8"/>
      <c r="O16" s="8"/>
      <c r="P16" s="53">
        <f t="shared" si="1"/>
        <v>220000</v>
      </c>
      <c r="Q16" s="9">
        <f t="shared" si="2"/>
        <v>0</v>
      </c>
    </row>
    <row r="17" spans="1:17" s="10" customFormat="1" ht="30" x14ac:dyDescent="0.25">
      <c r="A17" s="52" t="s">
        <v>29</v>
      </c>
      <c r="B17" s="7">
        <v>642</v>
      </c>
      <c r="C17" s="6" t="s">
        <v>26</v>
      </c>
      <c r="D17" s="8">
        <v>40000</v>
      </c>
      <c r="E17" s="8"/>
      <c r="F17" s="8"/>
      <c r="G17" s="8"/>
      <c r="H17" s="8"/>
      <c r="I17" s="8">
        <v>40000</v>
      </c>
      <c r="J17" s="8"/>
      <c r="K17" s="8"/>
      <c r="L17" s="8"/>
      <c r="M17" s="8"/>
      <c r="N17" s="8"/>
      <c r="O17" s="8"/>
      <c r="P17" s="53">
        <f t="shared" si="1"/>
        <v>40000</v>
      </c>
      <c r="Q17" s="9">
        <f t="shared" si="2"/>
        <v>0</v>
      </c>
    </row>
    <row r="18" spans="1:17" s="10" customFormat="1" ht="30" x14ac:dyDescent="0.25">
      <c r="A18" s="52" t="s">
        <v>31</v>
      </c>
      <c r="B18" s="7">
        <v>642</v>
      </c>
      <c r="C18" s="6" t="s">
        <v>28</v>
      </c>
      <c r="D18" s="8">
        <v>100000</v>
      </c>
      <c r="E18" s="8"/>
      <c r="F18" s="8"/>
      <c r="G18" s="8"/>
      <c r="H18" s="8"/>
      <c r="I18" s="8"/>
      <c r="J18" s="8"/>
      <c r="K18" s="8">
        <v>100000</v>
      </c>
      <c r="L18" s="8"/>
      <c r="M18" s="8"/>
      <c r="N18" s="8"/>
      <c r="O18" s="8"/>
      <c r="P18" s="53">
        <f t="shared" si="1"/>
        <v>100000</v>
      </c>
      <c r="Q18" s="9">
        <f t="shared" si="2"/>
        <v>0</v>
      </c>
    </row>
    <row r="19" spans="1:17" s="10" customFormat="1" ht="30" x14ac:dyDescent="0.25">
      <c r="A19" s="52" t="s">
        <v>33</v>
      </c>
      <c r="B19" s="7">
        <v>661</v>
      </c>
      <c r="C19" s="6" t="s">
        <v>158</v>
      </c>
      <c r="D19" s="8">
        <v>200000</v>
      </c>
      <c r="E19" s="8"/>
      <c r="F19" s="8">
        <v>200000</v>
      </c>
      <c r="G19" s="8"/>
      <c r="H19" s="8"/>
      <c r="I19" s="8"/>
      <c r="J19" s="8"/>
      <c r="K19" s="8"/>
      <c r="L19" s="8"/>
      <c r="M19" s="8"/>
      <c r="N19" s="8"/>
      <c r="O19" s="8"/>
      <c r="P19" s="53">
        <f t="shared" si="1"/>
        <v>200000</v>
      </c>
      <c r="Q19" s="9">
        <f t="shared" si="2"/>
        <v>0</v>
      </c>
    </row>
    <row r="20" spans="1:17" s="10" customFormat="1" ht="30" x14ac:dyDescent="0.25">
      <c r="A20" s="52" t="s">
        <v>35</v>
      </c>
      <c r="B20" s="7">
        <v>642</v>
      </c>
      <c r="C20" s="6" t="s">
        <v>30</v>
      </c>
      <c r="D20" s="8">
        <v>130000</v>
      </c>
      <c r="E20" s="8"/>
      <c r="F20" s="8"/>
      <c r="G20" s="8"/>
      <c r="H20" s="8"/>
      <c r="I20" s="8"/>
      <c r="J20" s="8"/>
      <c r="K20" s="8">
        <v>130000</v>
      </c>
      <c r="L20" s="8"/>
      <c r="M20" s="8"/>
      <c r="N20" s="8"/>
      <c r="O20" s="8"/>
      <c r="P20" s="53">
        <f t="shared" si="1"/>
        <v>130000</v>
      </c>
      <c r="Q20" s="9">
        <f t="shared" si="2"/>
        <v>0</v>
      </c>
    </row>
    <row r="21" spans="1:17" s="10" customFormat="1" ht="30" x14ac:dyDescent="0.25">
      <c r="A21" s="52" t="s">
        <v>37</v>
      </c>
      <c r="B21" s="7">
        <v>642</v>
      </c>
      <c r="C21" s="6" t="s">
        <v>32</v>
      </c>
      <c r="D21" s="8">
        <v>20000</v>
      </c>
      <c r="E21" s="8"/>
      <c r="F21" s="8"/>
      <c r="G21" s="8"/>
      <c r="H21" s="8"/>
      <c r="I21" s="8"/>
      <c r="J21" s="8"/>
      <c r="K21" s="8"/>
      <c r="L21" s="8">
        <v>20000</v>
      </c>
      <c r="M21" s="8"/>
      <c r="N21" s="8"/>
      <c r="O21" s="8"/>
      <c r="P21" s="53">
        <f t="shared" si="1"/>
        <v>20000</v>
      </c>
      <c r="Q21" s="9">
        <f t="shared" si="2"/>
        <v>0</v>
      </c>
    </row>
    <row r="22" spans="1:17" s="10" customFormat="1" ht="28.5" customHeight="1" x14ac:dyDescent="0.25">
      <c r="A22" s="52" t="s">
        <v>39</v>
      </c>
      <c r="B22" s="7">
        <v>642</v>
      </c>
      <c r="C22" s="6" t="s">
        <v>34</v>
      </c>
      <c r="D22" s="8">
        <v>160000</v>
      </c>
      <c r="E22" s="8"/>
      <c r="F22" s="8"/>
      <c r="G22" s="8"/>
      <c r="H22" s="8"/>
      <c r="I22" s="8">
        <v>160000</v>
      </c>
      <c r="J22" s="8"/>
      <c r="K22" s="8"/>
      <c r="L22" s="8"/>
      <c r="M22" s="8"/>
      <c r="N22" s="8"/>
      <c r="O22" s="8"/>
      <c r="P22" s="53">
        <f t="shared" si="1"/>
        <v>160000</v>
      </c>
      <c r="Q22" s="9">
        <f t="shared" si="2"/>
        <v>0</v>
      </c>
    </row>
    <row r="23" spans="1:17" s="10" customFormat="1" ht="28.5" customHeight="1" x14ac:dyDescent="0.25">
      <c r="A23" s="52" t="s">
        <v>41</v>
      </c>
      <c r="B23" s="7">
        <v>651</v>
      </c>
      <c r="C23" s="6" t="s">
        <v>36</v>
      </c>
      <c r="D23" s="8">
        <v>100000</v>
      </c>
      <c r="E23" s="8"/>
      <c r="F23" s="8"/>
      <c r="G23" s="8">
        <v>100000</v>
      </c>
      <c r="H23" s="8"/>
      <c r="I23" s="8"/>
      <c r="J23" s="8"/>
      <c r="K23" s="8"/>
      <c r="L23" s="8"/>
      <c r="M23" s="8"/>
      <c r="N23" s="8"/>
      <c r="O23" s="8"/>
      <c r="P23" s="53">
        <f t="shared" si="1"/>
        <v>100000</v>
      </c>
      <c r="Q23" s="9">
        <f t="shared" si="2"/>
        <v>0</v>
      </c>
    </row>
    <row r="24" spans="1:17" s="10" customFormat="1" ht="28.5" customHeight="1" x14ac:dyDescent="0.25">
      <c r="A24" s="52" t="s">
        <v>43</v>
      </c>
      <c r="B24" s="7">
        <v>651</v>
      </c>
      <c r="C24" s="6" t="s">
        <v>38</v>
      </c>
      <c r="D24" s="8">
        <v>30000</v>
      </c>
      <c r="E24" s="8"/>
      <c r="F24" s="8"/>
      <c r="G24" s="8">
        <v>30000</v>
      </c>
      <c r="H24" s="8"/>
      <c r="I24" s="8"/>
      <c r="J24" s="8"/>
      <c r="K24" s="8"/>
      <c r="L24" s="8"/>
      <c r="M24" s="8"/>
      <c r="N24" s="8"/>
      <c r="O24" s="8"/>
      <c r="P24" s="53">
        <f t="shared" si="1"/>
        <v>30000</v>
      </c>
      <c r="Q24" s="9">
        <f t="shared" si="2"/>
        <v>0</v>
      </c>
    </row>
    <row r="25" spans="1:17" s="10" customFormat="1" ht="28.5" customHeight="1" x14ac:dyDescent="0.25">
      <c r="A25" s="52" t="s">
        <v>45</v>
      </c>
      <c r="B25" s="7">
        <v>651</v>
      </c>
      <c r="C25" s="13" t="s">
        <v>40</v>
      </c>
      <c r="D25" s="8">
        <v>15000</v>
      </c>
      <c r="E25" s="8"/>
      <c r="F25" s="8"/>
      <c r="G25" s="8"/>
      <c r="H25" s="8"/>
      <c r="I25" s="8"/>
      <c r="J25" s="8"/>
      <c r="K25" s="8"/>
      <c r="L25" s="8">
        <v>15000</v>
      </c>
      <c r="M25" s="8"/>
      <c r="N25" s="8"/>
      <c r="O25" s="8"/>
      <c r="P25" s="53">
        <f t="shared" si="1"/>
        <v>15000</v>
      </c>
      <c r="Q25" s="9">
        <f t="shared" si="2"/>
        <v>0</v>
      </c>
    </row>
    <row r="26" spans="1:17" s="10" customFormat="1" ht="28.5" customHeight="1" x14ac:dyDescent="0.25">
      <c r="A26" s="52" t="s">
        <v>47</v>
      </c>
      <c r="B26" s="7">
        <v>652</v>
      </c>
      <c r="C26" s="6" t="s">
        <v>209</v>
      </c>
      <c r="D26" s="8">
        <v>19500</v>
      </c>
      <c r="E26" s="8"/>
      <c r="F26" s="8">
        <v>19500</v>
      </c>
      <c r="G26" s="8"/>
      <c r="H26" s="8"/>
      <c r="I26" s="8"/>
      <c r="J26" s="8"/>
      <c r="K26" s="8"/>
      <c r="L26" s="8"/>
      <c r="M26" s="8"/>
      <c r="N26" s="8"/>
      <c r="O26" s="8"/>
      <c r="P26" s="53">
        <f t="shared" si="1"/>
        <v>19500</v>
      </c>
      <c r="Q26" s="9">
        <f t="shared" si="2"/>
        <v>0</v>
      </c>
    </row>
    <row r="27" spans="1:17" s="10" customFormat="1" ht="33" customHeight="1" x14ac:dyDescent="0.25">
      <c r="A27" s="52" t="s">
        <v>50</v>
      </c>
      <c r="B27" s="7">
        <v>652</v>
      </c>
      <c r="C27" s="6" t="s">
        <v>42</v>
      </c>
      <c r="D27" s="8">
        <v>20000</v>
      </c>
      <c r="E27" s="8">
        <v>20000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53">
        <f t="shared" si="1"/>
        <v>20000</v>
      </c>
      <c r="Q27" s="9">
        <f t="shared" si="2"/>
        <v>0</v>
      </c>
    </row>
    <row r="28" spans="1:17" s="10" customFormat="1" ht="21.75" customHeight="1" x14ac:dyDescent="0.25">
      <c r="A28" s="52" t="s">
        <v>53</v>
      </c>
      <c r="B28" s="7">
        <v>661</v>
      </c>
      <c r="C28" s="6" t="s">
        <v>188</v>
      </c>
      <c r="D28" s="8">
        <v>65000</v>
      </c>
      <c r="E28" s="8"/>
      <c r="F28" s="8"/>
      <c r="G28" s="8"/>
      <c r="H28" s="8"/>
      <c r="I28" s="8"/>
      <c r="J28" s="8">
        <v>65000</v>
      </c>
      <c r="K28" s="8"/>
      <c r="L28" s="8"/>
      <c r="M28" s="8"/>
      <c r="N28" s="8"/>
      <c r="O28" s="8"/>
      <c r="P28" s="53">
        <f t="shared" si="1"/>
        <v>65000</v>
      </c>
      <c r="Q28" s="9">
        <f t="shared" si="2"/>
        <v>0</v>
      </c>
    </row>
    <row r="29" spans="1:17" s="10" customFormat="1" ht="33" customHeight="1" x14ac:dyDescent="0.25">
      <c r="A29" s="52" t="s">
        <v>56</v>
      </c>
      <c r="B29" s="7">
        <v>681</v>
      </c>
      <c r="C29" s="6" t="s">
        <v>44</v>
      </c>
      <c r="D29" s="8">
        <v>1000</v>
      </c>
      <c r="E29" s="8"/>
      <c r="F29" s="8">
        <v>1000</v>
      </c>
      <c r="G29" s="8"/>
      <c r="H29" s="8"/>
      <c r="I29" s="8"/>
      <c r="J29" s="8"/>
      <c r="K29" s="8"/>
      <c r="L29" s="8"/>
      <c r="M29" s="8"/>
      <c r="N29" s="8"/>
      <c r="O29" s="8"/>
      <c r="P29" s="53">
        <f t="shared" si="1"/>
        <v>1000</v>
      </c>
      <c r="Q29" s="9">
        <f t="shared" si="2"/>
        <v>0</v>
      </c>
    </row>
    <row r="30" spans="1:17" s="10" customFormat="1" ht="30" x14ac:dyDescent="0.25">
      <c r="A30" s="52" t="s">
        <v>58</v>
      </c>
      <c r="B30" s="7">
        <v>681</v>
      </c>
      <c r="C30" s="6" t="s">
        <v>46</v>
      </c>
      <c r="D30" s="8">
        <v>90000</v>
      </c>
      <c r="E30" s="8"/>
      <c r="F30" s="8"/>
      <c r="G30" s="8"/>
      <c r="H30" s="8"/>
      <c r="I30" s="8">
        <v>90000</v>
      </c>
      <c r="J30" s="8"/>
      <c r="K30" s="8"/>
      <c r="L30" s="8"/>
      <c r="M30" s="8"/>
      <c r="N30" s="8"/>
      <c r="O30" s="8"/>
      <c r="P30" s="53">
        <f t="shared" si="1"/>
        <v>90000</v>
      </c>
      <c r="Q30" s="9">
        <f t="shared" si="2"/>
        <v>0</v>
      </c>
    </row>
    <row r="31" spans="1:17" s="10" customFormat="1" x14ac:dyDescent="0.25">
      <c r="A31" s="52" t="s">
        <v>61</v>
      </c>
      <c r="B31" s="7">
        <v>683</v>
      </c>
      <c r="C31" s="6" t="s">
        <v>48</v>
      </c>
      <c r="D31" s="8">
        <v>100000</v>
      </c>
      <c r="E31" s="8"/>
      <c r="F31" s="8">
        <v>100000</v>
      </c>
      <c r="G31" s="8"/>
      <c r="H31" s="8"/>
      <c r="I31" s="8"/>
      <c r="J31" s="8"/>
      <c r="K31" s="8"/>
      <c r="L31" s="8"/>
      <c r="M31" s="8"/>
      <c r="N31" s="8"/>
      <c r="O31" s="8"/>
      <c r="P31" s="53">
        <f t="shared" si="1"/>
        <v>100000</v>
      </c>
      <c r="Q31" s="9">
        <f t="shared" si="2"/>
        <v>0</v>
      </c>
    </row>
    <row r="32" spans="1:17" x14ac:dyDescent="0.25">
      <c r="A32" s="50" t="s">
        <v>49</v>
      </c>
      <c r="B32" s="22"/>
      <c r="C32" s="20"/>
      <c r="D32" s="21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54"/>
      <c r="Q32" s="9">
        <f t="shared" si="2"/>
        <v>0</v>
      </c>
    </row>
    <row r="33" spans="1:17" s="10" customFormat="1" x14ac:dyDescent="0.25">
      <c r="A33" s="52" t="s">
        <v>64</v>
      </c>
      <c r="B33" s="7">
        <v>653</v>
      </c>
      <c r="C33" s="6" t="s">
        <v>51</v>
      </c>
      <c r="D33" s="15">
        <v>6350000</v>
      </c>
      <c r="E33" s="8"/>
      <c r="F33" s="8"/>
      <c r="G33" s="8"/>
      <c r="H33" s="8">
        <v>650000</v>
      </c>
      <c r="I33" s="8">
        <v>5700000</v>
      </c>
      <c r="J33" s="8"/>
      <c r="K33" s="8"/>
      <c r="L33" s="8"/>
      <c r="M33" s="8"/>
      <c r="N33" s="8"/>
      <c r="O33" s="8"/>
      <c r="P33" s="53">
        <f t="shared" si="1"/>
        <v>6350000</v>
      </c>
      <c r="Q33" s="9">
        <f t="shared" si="2"/>
        <v>0</v>
      </c>
    </row>
    <row r="34" spans="1:17" x14ac:dyDescent="0.25">
      <c r="A34" s="50" t="s">
        <v>52</v>
      </c>
      <c r="B34" s="22"/>
      <c r="C34" s="20"/>
      <c r="D34" s="21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54">
        <f t="shared" si="1"/>
        <v>0</v>
      </c>
      <c r="Q34" s="9">
        <f t="shared" si="2"/>
        <v>0</v>
      </c>
    </row>
    <row r="35" spans="1:17" s="10" customFormat="1" x14ac:dyDescent="0.25">
      <c r="A35" s="52" t="s">
        <v>67</v>
      </c>
      <c r="B35" s="7">
        <v>653</v>
      </c>
      <c r="C35" s="6" t="s">
        <v>54</v>
      </c>
      <c r="D35" s="15">
        <v>700000</v>
      </c>
      <c r="E35" s="8"/>
      <c r="F35" s="8"/>
      <c r="G35" s="8"/>
      <c r="H35" s="8">
        <v>700000</v>
      </c>
      <c r="I35" s="8"/>
      <c r="J35" s="8"/>
      <c r="K35" s="8"/>
      <c r="L35" s="8"/>
      <c r="M35" s="8"/>
      <c r="N35" s="8"/>
      <c r="O35" s="8"/>
      <c r="P35" s="53">
        <f t="shared" si="1"/>
        <v>700000</v>
      </c>
      <c r="Q35" s="9">
        <f t="shared" si="2"/>
        <v>0</v>
      </c>
    </row>
    <row r="36" spans="1:17" x14ac:dyDescent="0.25">
      <c r="A36" s="50" t="s">
        <v>55</v>
      </c>
      <c r="B36" s="22"/>
      <c r="C36" s="20"/>
      <c r="D36" s="21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54">
        <f t="shared" si="1"/>
        <v>0</v>
      </c>
      <c r="Q36" s="9">
        <f t="shared" si="2"/>
        <v>0</v>
      </c>
    </row>
    <row r="37" spans="1:17" s="10" customFormat="1" x14ac:dyDescent="0.25">
      <c r="A37" s="52" t="s">
        <v>69</v>
      </c>
      <c r="B37" s="7">
        <v>642</v>
      </c>
      <c r="C37" s="6" t="s">
        <v>57</v>
      </c>
      <c r="D37" s="8">
        <v>100000</v>
      </c>
      <c r="E37" s="8"/>
      <c r="F37" s="8"/>
      <c r="G37" s="8"/>
      <c r="H37" s="8">
        <v>100000</v>
      </c>
      <c r="I37" s="8"/>
      <c r="J37" s="8"/>
      <c r="K37" s="8"/>
      <c r="L37" s="8"/>
      <c r="M37" s="8"/>
      <c r="N37" s="8"/>
      <c r="O37" s="8"/>
      <c r="P37" s="53">
        <f t="shared" si="1"/>
        <v>100000</v>
      </c>
      <c r="Q37" s="9">
        <f t="shared" si="2"/>
        <v>0</v>
      </c>
    </row>
    <row r="38" spans="1:17" x14ac:dyDescent="0.25">
      <c r="A38" s="50" t="s">
        <v>71</v>
      </c>
      <c r="B38" s="22"/>
      <c r="C38" s="20"/>
      <c r="D38" s="21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54"/>
      <c r="Q38" s="9">
        <f t="shared" si="2"/>
        <v>0</v>
      </c>
    </row>
    <row r="39" spans="1:17" s="10" customFormat="1" x14ac:dyDescent="0.25">
      <c r="A39" s="52" t="s">
        <v>61</v>
      </c>
      <c r="B39" s="7">
        <v>652</v>
      </c>
      <c r="C39" s="6" t="s">
        <v>59</v>
      </c>
      <c r="D39" s="8">
        <v>100000</v>
      </c>
      <c r="E39" s="8"/>
      <c r="F39" s="8"/>
      <c r="G39" s="8"/>
      <c r="H39" s="8">
        <v>100000</v>
      </c>
      <c r="I39" s="8"/>
      <c r="J39" s="8"/>
      <c r="K39" s="8"/>
      <c r="L39" s="8"/>
      <c r="M39" s="8"/>
      <c r="N39" s="8"/>
      <c r="O39" s="8"/>
      <c r="P39" s="53">
        <f t="shared" si="1"/>
        <v>100000</v>
      </c>
      <c r="Q39" s="9">
        <f t="shared" si="2"/>
        <v>0</v>
      </c>
    </row>
    <row r="40" spans="1:17" x14ac:dyDescent="0.25">
      <c r="A40" s="50" t="s">
        <v>60</v>
      </c>
      <c r="B40" s="22"/>
      <c r="C40" s="20"/>
      <c r="D40" s="21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54"/>
      <c r="Q40" s="9">
        <f t="shared" si="2"/>
        <v>0</v>
      </c>
    </row>
    <row r="41" spans="1:17" s="10" customFormat="1" x14ac:dyDescent="0.25">
      <c r="A41" s="52" t="s">
        <v>169</v>
      </c>
      <c r="B41" s="7">
        <v>642</v>
      </c>
      <c r="C41" s="6" t="s">
        <v>62</v>
      </c>
      <c r="D41" s="8">
        <v>10000</v>
      </c>
      <c r="E41" s="8"/>
      <c r="F41" s="8"/>
      <c r="G41" s="8"/>
      <c r="H41" s="8">
        <v>10000</v>
      </c>
      <c r="I41" s="8"/>
      <c r="J41" s="8"/>
      <c r="K41" s="8"/>
      <c r="L41" s="8"/>
      <c r="M41" s="8"/>
      <c r="N41" s="8"/>
      <c r="O41" s="8"/>
      <c r="P41" s="53">
        <f t="shared" si="1"/>
        <v>10000</v>
      </c>
      <c r="Q41" s="9">
        <f t="shared" ref="Q41:Q72" si="5">D41-P41</f>
        <v>0</v>
      </c>
    </row>
    <row r="42" spans="1:17" x14ac:dyDescent="0.25">
      <c r="A42" s="50" t="s">
        <v>63</v>
      </c>
      <c r="B42" s="22"/>
      <c r="C42" s="20"/>
      <c r="D42" s="21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54"/>
      <c r="Q42" s="9">
        <f t="shared" si="5"/>
        <v>0</v>
      </c>
    </row>
    <row r="43" spans="1:17" s="10" customFormat="1" ht="30" x14ac:dyDescent="0.25">
      <c r="A43" s="52" t="s">
        <v>79</v>
      </c>
      <c r="B43" s="7">
        <v>642</v>
      </c>
      <c r="C43" s="6" t="s">
        <v>65</v>
      </c>
      <c r="D43" s="8">
        <v>50000</v>
      </c>
      <c r="E43" s="8"/>
      <c r="F43" s="8"/>
      <c r="G43" s="8"/>
      <c r="H43" s="8">
        <v>50000</v>
      </c>
      <c r="I43" s="8"/>
      <c r="J43" s="8"/>
      <c r="K43" s="8"/>
      <c r="L43" s="8"/>
      <c r="M43" s="8"/>
      <c r="N43" s="8"/>
      <c r="O43" s="8"/>
      <c r="P43" s="53">
        <f t="shared" si="1"/>
        <v>50000</v>
      </c>
      <c r="Q43" s="9">
        <f t="shared" si="5"/>
        <v>0</v>
      </c>
    </row>
    <row r="44" spans="1:17" x14ac:dyDescent="0.25">
      <c r="A44" s="50" t="s">
        <v>66</v>
      </c>
      <c r="B44" s="22"/>
      <c r="C44" s="20"/>
      <c r="D44" s="21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54"/>
      <c r="Q44" s="9">
        <f t="shared" si="5"/>
        <v>0</v>
      </c>
    </row>
    <row r="45" spans="1:17" s="10" customFormat="1" ht="30" x14ac:dyDescent="0.25">
      <c r="A45" s="52" t="s">
        <v>80</v>
      </c>
      <c r="B45" s="7">
        <v>642</v>
      </c>
      <c r="C45" s="6" t="s">
        <v>68</v>
      </c>
      <c r="D45" s="8">
        <v>5000</v>
      </c>
      <c r="E45" s="8"/>
      <c r="F45" s="8"/>
      <c r="G45" s="8"/>
      <c r="H45" s="8"/>
      <c r="I45" s="8"/>
      <c r="J45" s="8"/>
      <c r="K45" s="8"/>
      <c r="L45" s="8">
        <v>5000</v>
      </c>
      <c r="M45" s="8"/>
      <c r="N45" s="8"/>
      <c r="O45" s="8"/>
      <c r="P45" s="53">
        <f t="shared" si="1"/>
        <v>5000</v>
      </c>
      <c r="Q45" s="9">
        <f t="shared" si="5"/>
        <v>0</v>
      </c>
    </row>
    <row r="46" spans="1:17" s="10" customFormat="1" x14ac:dyDescent="0.25">
      <c r="A46" s="52" t="s">
        <v>74</v>
      </c>
      <c r="B46" s="7">
        <v>652</v>
      </c>
      <c r="C46" s="6" t="s">
        <v>70</v>
      </c>
      <c r="D46" s="8">
        <v>7000</v>
      </c>
      <c r="E46" s="8"/>
      <c r="F46" s="8"/>
      <c r="G46" s="8"/>
      <c r="H46" s="8">
        <v>7000</v>
      </c>
      <c r="I46" s="8"/>
      <c r="J46" s="8"/>
      <c r="K46" s="8"/>
      <c r="L46" s="8"/>
      <c r="M46" s="8"/>
      <c r="N46" s="8"/>
      <c r="O46" s="8"/>
      <c r="P46" s="53">
        <f t="shared" si="1"/>
        <v>7000</v>
      </c>
      <c r="Q46" s="9">
        <f t="shared" si="5"/>
        <v>0</v>
      </c>
    </row>
    <row r="47" spans="1:17" s="10" customFormat="1" ht="45" x14ac:dyDescent="0.25">
      <c r="A47" s="52" t="s">
        <v>76</v>
      </c>
      <c r="B47" s="7">
        <v>652</v>
      </c>
      <c r="C47" s="6" t="s">
        <v>72</v>
      </c>
      <c r="D47" s="8">
        <v>10000</v>
      </c>
      <c r="E47" s="8"/>
      <c r="F47" s="8"/>
      <c r="G47" s="8"/>
      <c r="H47" s="8">
        <v>10000</v>
      </c>
      <c r="I47" s="8"/>
      <c r="J47" s="8"/>
      <c r="K47" s="8"/>
      <c r="L47" s="8"/>
      <c r="M47" s="8"/>
      <c r="N47" s="8"/>
      <c r="O47" s="8"/>
      <c r="P47" s="53">
        <f t="shared" si="1"/>
        <v>10000</v>
      </c>
      <c r="Q47" s="9">
        <f t="shared" si="5"/>
        <v>0</v>
      </c>
    </row>
    <row r="48" spans="1:17" x14ac:dyDescent="0.25">
      <c r="A48" s="50" t="s">
        <v>73</v>
      </c>
      <c r="B48" s="22"/>
      <c r="C48" s="20"/>
      <c r="D48" s="21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54"/>
      <c r="Q48" s="9">
        <f t="shared" si="5"/>
        <v>0</v>
      </c>
    </row>
    <row r="49" spans="1:17" s="10" customFormat="1" ht="30" hidden="1" x14ac:dyDescent="0.25">
      <c r="A49" s="52" t="s">
        <v>79</v>
      </c>
      <c r="B49" s="7">
        <v>633</v>
      </c>
      <c r="C49" s="6" t="s">
        <v>75</v>
      </c>
      <c r="D49" s="8">
        <v>0</v>
      </c>
      <c r="E49" s="8">
        <v>0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53">
        <f t="shared" si="1"/>
        <v>0</v>
      </c>
      <c r="Q49" s="9">
        <f t="shared" si="5"/>
        <v>0</v>
      </c>
    </row>
    <row r="50" spans="1:17" s="10" customFormat="1" hidden="1" x14ac:dyDescent="0.25">
      <c r="A50" s="52" t="s">
        <v>76</v>
      </c>
      <c r="B50" s="7"/>
      <c r="C50" s="6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53">
        <f t="shared" si="1"/>
        <v>0</v>
      </c>
      <c r="Q50" s="9">
        <f t="shared" si="5"/>
        <v>0</v>
      </c>
    </row>
    <row r="51" spans="1:17" s="10" customFormat="1" hidden="1" x14ac:dyDescent="0.25">
      <c r="A51" s="52" t="s">
        <v>77</v>
      </c>
      <c r="B51" s="7"/>
      <c r="C51" s="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53">
        <f t="shared" si="1"/>
        <v>0</v>
      </c>
      <c r="Q51" s="9">
        <f t="shared" si="5"/>
        <v>0</v>
      </c>
    </row>
    <row r="52" spans="1:17" s="10" customFormat="1" hidden="1" x14ac:dyDescent="0.25">
      <c r="A52" s="52"/>
      <c r="B52" s="7"/>
      <c r="C52" s="6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53">
        <f t="shared" si="1"/>
        <v>0</v>
      </c>
      <c r="Q52" s="9">
        <f t="shared" si="5"/>
        <v>0</v>
      </c>
    </row>
    <row r="53" spans="1:17" ht="23.25" hidden="1" customHeight="1" x14ac:dyDescent="0.25">
      <c r="A53" s="50" t="s">
        <v>78</v>
      </c>
      <c r="B53" s="22"/>
      <c r="C53" s="20"/>
      <c r="D53" s="21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54"/>
      <c r="Q53" s="9">
        <f t="shared" si="5"/>
        <v>0</v>
      </c>
    </row>
    <row r="54" spans="1:17" s="10" customFormat="1" hidden="1" x14ac:dyDescent="0.25">
      <c r="A54" s="52"/>
      <c r="B54" s="7">
        <v>633</v>
      </c>
      <c r="C54" s="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53">
        <f t="shared" si="1"/>
        <v>0</v>
      </c>
      <c r="Q54" s="9">
        <f t="shared" si="5"/>
        <v>0</v>
      </c>
    </row>
    <row r="55" spans="1:17" s="10" customFormat="1" ht="30" hidden="1" x14ac:dyDescent="0.25">
      <c r="A55" s="52" t="s">
        <v>74</v>
      </c>
      <c r="B55" s="7">
        <v>633</v>
      </c>
      <c r="C55" s="6" t="s">
        <v>81</v>
      </c>
      <c r="D55" s="8">
        <v>0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53">
        <f t="shared" si="1"/>
        <v>0</v>
      </c>
      <c r="Q55" s="9">
        <f t="shared" si="5"/>
        <v>0</v>
      </c>
    </row>
    <row r="56" spans="1:17" s="10" customFormat="1" hidden="1" x14ac:dyDescent="0.25">
      <c r="A56" s="52" t="s">
        <v>76</v>
      </c>
      <c r="B56" s="7">
        <v>633</v>
      </c>
      <c r="C56" s="6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53">
        <f t="shared" si="1"/>
        <v>0</v>
      </c>
      <c r="Q56" s="9">
        <f t="shared" si="5"/>
        <v>0</v>
      </c>
    </row>
    <row r="57" spans="1:17" s="10" customFormat="1" hidden="1" x14ac:dyDescent="0.25">
      <c r="A57" s="52" t="s">
        <v>77</v>
      </c>
      <c r="B57" s="7">
        <v>633</v>
      </c>
      <c r="C57" s="6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53">
        <f t="shared" si="1"/>
        <v>0</v>
      </c>
      <c r="Q57" s="9">
        <f t="shared" si="5"/>
        <v>0</v>
      </c>
    </row>
    <row r="58" spans="1:17" s="10" customFormat="1" hidden="1" x14ac:dyDescent="0.25">
      <c r="A58" s="52"/>
      <c r="B58" s="7">
        <v>633</v>
      </c>
      <c r="C58" s="6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53">
        <f>SUM(E58:O58)</f>
        <v>0</v>
      </c>
      <c r="Q58" s="9">
        <f t="shared" si="5"/>
        <v>0</v>
      </c>
    </row>
    <row r="59" spans="1:17" s="10" customFormat="1" ht="30" x14ac:dyDescent="0.25">
      <c r="A59" s="52" t="s">
        <v>77</v>
      </c>
      <c r="B59" s="7">
        <v>633</v>
      </c>
      <c r="C59" s="6" t="s">
        <v>161</v>
      </c>
      <c r="D59" s="8">
        <v>0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53">
        <f t="shared" si="1"/>
        <v>0</v>
      </c>
      <c r="Q59" s="9">
        <f t="shared" si="5"/>
        <v>0</v>
      </c>
    </row>
    <row r="60" spans="1:17" s="10" customFormat="1" ht="30" x14ac:dyDescent="0.25">
      <c r="A60" s="52" t="s">
        <v>83</v>
      </c>
      <c r="B60" s="7">
        <v>633</v>
      </c>
      <c r="C60" s="6" t="s">
        <v>162</v>
      </c>
      <c r="D60" s="8">
        <v>0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53">
        <f t="shared" si="1"/>
        <v>0</v>
      </c>
      <c r="Q60" s="9">
        <f t="shared" si="5"/>
        <v>0</v>
      </c>
    </row>
    <row r="61" spans="1:17" s="10" customFormat="1" ht="30" x14ac:dyDescent="0.25">
      <c r="A61" s="52" t="s">
        <v>84</v>
      </c>
      <c r="B61" s="7">
        <v>633</v>
      </c>
      <c r="C61" s="6" t="s">
        <v>163</v>
      </c>
      <c r="D61" s="8">
        <v>0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53">
        <f t="shared" si="1"/>
        <v>0</v>
      </c>
      <c r="Q61" s="9">
        <f t="shared" si="5"/>
        <v>0</v>
      </c>
    </row>
    <row r="62" spans="1:17" s="10" customFormat="1" hidden="1" x14ac:dyDescent="0.25">
      <c r="A62" s="52" t="s">
        <v>86</v>
      </c>
      <c r="B62" s="7">
        <v>633</v>
      </c>
      <c r="C62" s="6"/>
      <c r="D62" s="8">
        <v>0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53">
        <f t="shared" si="1"/>
        <v>0</v>
      </c>
      <c r="Q62" s="9">
        <f t="shared" si="5"/>
        <v>0</v>
      </c>
    </row>
    <row r="63" spans="1:17" s="10" customFormat="1" ht="21.6" hidden="1" customHeight="1" x14ac:dyDescent="0.25">
      <c r="A63" s="52" t="s">
        <v>87</v>
      </c>
      <c r="B63" s="7">
        <v>633</v>
      </c>
      <c r="C63" s="6"/>
      <c r="D63" s="8">
        <v>0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53">
        <f t="shared" si="1"/>
        <v>0</v>
      </c>
      <c r="Q63" s="9">
        <f t="shared" si="5"/>
        <v>0</v>
      </c>
    </row>
    <row r="64" spans="1:17" s="10" customFormat="1" x14ac:dyDescent="0.25">
      <c r="A64" s="50" t="s">
        <v>78</v>
      </c>
      <c r="B64" s="22"/>
      <c r="C64" s="20"/>
      <c r="D64" s="21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54"/>
      <c r="Q64" s="9">
        <f t="shared" si="5"/>
        <v>0</v>
      </c>
    </row>
    <row r="65" spans="1:17" s="10" customFormat="1" ht="30" x14ac:dyDescent="0.25">
      <c r="A65" s="52" t="s">
        <v>85</v>
      </c>
      <c r="B65" s="7">
        <v>633</v>
      </c>
      <c r="C65" s="6" t="s">
        <v>165</v>
      </c>
      <c r="D65" s="8">
        <v>19500</v>
      </c>
      <c r="E65" s="6"/>
      <c r="F65" s="6"/>
      <c r="G65" s="6"/>
      <c r="H65" s="6"/>
      <c r="I65" s="6"/>
      <c r="J65" s="6"/>
      <c r="K65" s="6"/>
      <c r="L65" s="6"/>
      <c r="M65" s="67">
        <v>19500</v>
      </c>
      <c r="N65" s="6"/>
      <c r="O65" s="6"/>
      <c r="P65" s="53">
        <f t="shared" ref="P65" si="6">SUM(E65:O65)</f>
        <v>19500</v>
      </c>
      <c r="Q65" s="9">
        <f t="shared" si="5"/>
        <v>0</v>
      </c>
    </row>
    <row r="66" spans="1:17" ht="30" x14ac:dyDescent="0.25">
      <c r="A66" s="52" t="s">
        <v>86</v>
      </c>
      <c r="B66" s="7">
        <v>633</v>
      </c>
      <c r="C66" s="6" t="s">
        <v>208</v>
      </c>
      <c r="D66" s="8">
        <v>473400</v>
      </c>
      <c r="E66" s="6"/>
      <c r="F66" s="6"/>
      <c r="G66" s="6"/>
      <c r="H66" s="6"/>
      <c r="I66" s="6"/>
      <c r="J66" s="6"/>
      <c r="K66" s="6"/>
      <c r="L66" s="6"/>
      <c r="M66" s="67">
        <v>473400</v>
      </c>
      <c r="N66" s="5"/>
      <c r="O66" s="5"/>
      <c r="P66" s="53">
        <f t="shared" si="1"/>
        <v>473400</v>
      </c>
      <c r="Q66" s="9">
        <f t="shared" si="5"/>
        <v>0</v>
      </c>
    </row>
    <row r="67" spans="1:17" s="10" customFormat="1" ht="30" x14ac:dyDescent="0.25">
      <c r="A67" s="52" t="s">
        <v>87</v>
      </c>
      <c r="B67" s="7">
        <v>633</v>
      </c>
      <c r="C67" s="6" t="s">
        <v>210</v>
      </c>
      <c r="D67" s="8">
        <v>77000</v>
      </c>
      <c r="E67" s="5"/>
      <c r="F67" s="5"/>
      <c r="G67" s="5"/>
      <c r="H67" s="5"/>
      <c r="I67" s="5"/>
      <c r="J67" s="5"/>
      <c r="K67" s="5"/>
      <c r="L67" s="5"/>
      <c r="M67" s="5">
        <v>77000</v>
      </c>
      <c r="N67" s="8"/>
      <c r="O67" s="8"/>
      <c r="P67" s="53">
        <f t="shared" si="1"/>
        <v>77000</v>
      </c>
      <c r="Q67" s="9">
        <f t="shared" si="5"/>
        <v>0</v>
      </c>
    </row>
    <row r="68" spans="1:17" s="10" customFormat="1" ht="30" x14ac:dyDescent="0.25">
      <c r="A68" s="52" t="s">
        <v>88</v>
      </c>
      <c r="B68" s="7">
        <v>633</v>
      </c>
      <c r="C68" s="6" t="s">
        <v>89</v>
      </c>
      <c r="D68" s="8">
        <v>45000</v>
      </c>
      <c r="E68" s="8"/>
      <c r="F68" s="8"/>
      <c r="G68" s="8"/>
      <c r="H68" s="8"/>
      <c r="I68" s="8"/>
      <c r="J68" s="8"/>
      <c r="K68" s="8"/>
      <c r="L68" s="8"/>
      <c r="M68" s="8">
        <v>45000</v>
      </c>
      <c r="N68" s="8"/>
      <c r="O68" s="8"/>
      <c r="P68" s="53">
        <f t="shared" si="1"/>
        <v>45000</v>
      </c>
      <c r="Q68" s="9">
        <f t="shared" si="5"/>
        <v>0</v>
      </c>
    </row>
    <row r="69" spans="1:17" s="10" customFormat="1" hidden="1" x14ac:dyDescent="0.25">
      <c r="A69" s="52" t="s">
        <v>93</v>
      </c>
      <c r="B69" s="7"/>
      <c r="C69" s="6"/>
      <c r="D69" s="8">
        <v>0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53">
        <f t="shared" si="1"/>
        <v>0</v>
      </c>
      <c r="Q69" s="9">
        <f t="shared" si="5"/>
        <v>0</v>
      </c>
    </row>
    <row r="70" spans="1:17" s="10" customFormat="1" hidden="1" x14ac:dyDescent="0.25">
      <c r="A70" s="52" t="s">
        <v>94</v>
      </c>
      <c r="B70" s="7"/>
      <c r="C70" s="6"/>
      <c r="D70" s="8">
        <v>0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53">
        <f t="shared" si="1"/>
        <v>0</v>
      </c>
      <c r="Q70" s="9">
        <f t="shared" si="5"/>
        <v>0</v>
      </c>
    </row>
    <row r="71" spans="1:17" s="10" customFormat="1" hidden="1" x14ac:dyDescent="0.25">
      <c r="A71" s="50" t="s">
        <v>194</v>
      </c>
      <c r="B71" s="22"/>
      <c r="C71" s="20"/>
      <c r="D71" s="21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54">
        <f t="shared" si="1"/>
        <v>0</v>
      </c>
      <c r="Q71" s="9">
        <f t="shared" si="5"/>
        <v>0</v>
      </c>
    </row>
    <row r="72" spans="1:17" s="10" customFormat="1" hidden="1" x14ac:dyDescent="0.25">
      <c r="A72" s="52" t="s">
        <v>96</v>
      </c>
      <c r="B72" s="7">
        <v>634</v>
      </c>
      <c r="C72" s="6"/>
      <c r="D72" s="8">
        <v>0</v>
      </c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53">
        <f t="shared" ref="P72:P107" si="7">SUM(E72:O72)</f>
        <v>0</v>
      </c>
      <c r="Q72" s="9">
        <f t="shared" si="5"/>
        <v>0</v>
      </c>
    </row>
    <row r="73" spans="1:17" s="10" customFormat="1" hidden="1" x14ac:dyDescent="0.25">
      <c r="A73" s="52" t="s">
        <v>97</v>
      </c>
      <c r="B73" s="7">
        <v>634</v>
      </c>
      <c r="C73" s="6"/>
      <c r="D73" s="8">
        <v>0</v>
      </c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53">
        <f t="shared" si="7"/>
        <v>0</v>
      </c>
      <c r="Q73" s="9">
        <f t="shared" ref="Q73:Q104" si="8">D73-P73</f>
        <v>0</v>
      </c>
    </row>
    <row r="74" spans="1:17" s="10" customFormat="1" hidden="1" x14ac:dyDescent="0.25">
      <c r="A74" s="52" t="s">
        <v>98</v>
      </c>
      <c r="B74" s="7"/>
      <c r="C74" s="6"/>
      <c r="D74" s="8">
        <v>0</v>
      </c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53">
        <f t="shared" si="7"/>
        <v>0</v>
      </c>
      <c r="Q74" s="9">
        <f t="shared" si="8"/>
        <v>0</v>
      </c>
    </row>
    <row r="75" spans="1:17" s="10" customFormat="1" hidden="1" x14ac:dyDescent="0.25">
      <c r="A75" s="52" t="s">
        <v>99</v>
      </c>
      <c r="B75" s="7"/>
      <c r="C75" s="6"/>
      <c r="D75" s="8">
        <v>0</v>
      </c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53">
        <f t="shared" si="7"/>
        <v>0</v>
      </c>
      <c r="Q75" s="9">
        <f t="shared" si="8"/>
        <v>0</v>
      </c>
    </row>
    <row r="76" spans="1:17" s="10" customFormat="1" hidden="1" x14ac:dyDescent="0.25">
      <c r="A76" s="52" t="s">
        <v>100</v>
      </c>
      <c r="B76" s="7"/>
      <c r="C76" s="6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53">
        <f t="shared" si="7"/>
        <v>0</v>
      </c>
      <c r="Q76" s="9">
        <f t="shared" si="8"/>
        <v>0</v>
      </c>
    </row>
    <row r="77" spans="1:17" x14ac:dyDescent="0.25">
      <c r="A77" s="50" t="s">
        <v>101</v>
      </c>
      <c r="B77" s="22"/>
      <c r="C77" s="20"/>
      <c r="D77" s="21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54">
        <f t="shared" si="7"/>
        <v>0</v>
      </c>
      <c r="Q77" s="9">
        <f t="shared" si="8"/>
        <v>0</v>
      </c>
    </row>
    <row r="78" spans="1:17" s="10" customFormat="1" ht="30" x14ac:dyDescent="0.25">
      <c r="A78" s="52" t="s">
        <v>92</v>
      </c>
      <c r="B78" s="7">
        <v>611</v>
      </c>
      <c r="C78" s="6" t="s">
        <v>103</v>
      </c>
      <c r="D78" s="8">
        <f>D8*2.57%</f>
        <v>591099.99999999988</v>
      </c>
      <c r="E78" s="8"/>
      <c r="F78" s="8"/>
      <c r="G78" s="8"/>
      <c r="H78" s="8"/>
      <c r="I78" s="8"/>
      <c r="J78" s="8"/>
      <c r="K78" s="8"/>
      <c r="L78" s="8"/>
      <c r="M78" s="8">
        <v>591100</v>
      </c>
      <c r="N78" s="8"/>
      <c r="O78" s="8"/>
      <c r="P78" s="53">
        <f t="shared" si="7"/>
        <v>591100</v>
      </c>
      <c r="Q78" s="9">
        <f t="shared" si="8"/>
        <v>0</v>
      </c>
    </row>
    <row r="79" spans="1:17" s="10" customFormat="1" ht="30" x14ac:dyDescent="0.25">
      <c r="A79" s="52" t="s">
        <v>93</v>
      </c>
      <c r="B79" s="7">
        <v>635</v>
      </c>
      <c r="C79" s="6" t="s">
        <v>105</v>
      </c>
      <c r="D79" s="8">
        <v>654827</v>
      </c>
      <c r="E79" s="8"/>
      <c r="F79" s="8"/>
      <c r="G79" s="8"/>
      <c r="H79" s="8"/>
      <c r="I79" s="8"/>
      <c r="J79" s="8"/>
      <c r="K79" s="8"/>
      <c r="L79" s="8"/>
      <c r="M79" s="8">
        <v>654827</v>
      </c>
      <c r="N79" s="8"/>
      <c r="O79" s="8"/>
      <c r="P79" s="53">
        <f t="shared" si="7"/>
        <v>654827</v>
      </c>
      <c r="Q79" s="9">
        <f t="shared" si="8"/>
        <v>0</v>
      </c>
    </row>
    <row r="80" spans="1:17" s="10" customFormat="1" ht="30" x14ac:dyDescent="0.25">
      <c r="A80" s="52" t="s">
        <v>94</v>
      </c>
      <c r="B80" s="7">
        <v>635</v>
      </c>
      <c r="C80" s="6" t="s">
        <v>106</v>
      </c>
      <c r="D80" s="8">
        <v>200000</v>
      </c>
      <c r="E80" s="8"/>
      <c r="F80" s="8"/>
      <c r="G80" s="8"/>
      <c r="H80" s="8"/>
      <c r="I80" s="8"/>
      <c r="J80" s="8"/>
      <c r="K80" s="8"/>
      <c r="L80" s="8"/>
      <c r="M80" s="8">
        <v>200000</v>
      </c>
      <c r="N80" s="8"/>
      <c r="O80" s="8"/>
      <c r="P80" s="53">
        <f t="shared" si="7"/>
        <v>200000</v>
      </c>
      <c r="Q80" s="9">
        <f t="shared" si="8"/>
        <v>0</v>
      </c>
    </row>
    <row r="81" spans="1:17" x14ac:dyDescent="0.25">
      <c r="A81" s="50" t="s">
        <v>107</v>
      </c>
      <c r="B81" s="22"/>
      <c r="C81" s="20"/>
      <c r="D81" s="21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54"/>
      <c r="Q81" s="9">
        <f t="shared" si="8"/>
        <v>0</v>
      </c>
    </row>
    <row r="82" spans="1:17" s="10" customFormat="1" ht="30" x14ac:dyDescent="0.25">
      <c r="A82" s="52" t="s">
        <v>95</v>
      </c>
      <c r="B82" s="7">
        <v>611</v>
      </c>
      <c r="C82" s="6" t="s">
        <v>109</v>
      </c>
      <c r="D82" s="8">
        <f>D8*1.35%</f>
        <v>310500.00000000006</v>
      </c>
      <c r="E82" s="8">
        <v>310500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53">
        <f t="shared" si="7"/>
        <v>310500</v>
      </c>
      <c r="Q82" s="9">
        <f t="shared" si="8"/>
        <v>0</v>
      </c>
    </row>
    <row r="83" spans="1:17" s="10" customFormat="1" ht="30" x14ac:dyDescent="0.25">
      <c r="A83" s="52" t="s">
        <v>96</v>
      </c>
      <c r="B83" s="7">
        <v>635</v>
      </c>
      <c r="C83" s="6" t="s">
        <v>110</v>
      </c>
      <c r="D83" s="8">
        <v>678794</v>
      </c>
      <c r="E83" s="8">
        <v>678794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53">
        <f t="shared" si="7"/>
        <v>678794</v>
      </c>
      <c r="Q83" s="9">
        <f t="shared" si="8"/>
        <v>0</v>
      </c>
    </row>
    <row r="84" spans="1:17" hidden="1" x14ac:dyDescent="0.25">
      <c r="A84" s="50" t="s">
        <v>111</v>
      </c>
      <c r="B84" s="22"/>
      <c r="C84" s="20"/>
      <c r="D84" s="21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54"/>
      <c r="Q84" s="9">
        <f t="shared" si="8"/>
        <v>0</v>
      </c>
    </row>
    <row r="85" spans="1:17" s="10" customFormat="1" hidden="1" x14ac:dyDescent="0.25">
      <c r="A85" s="52"/>
      <c r="B85" s="7"/>
      <c r="C85" s="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53">
        <f t="shared" si="7"/>
        <v>0</v>
      </c>
      <c r="Q85" s="9">
        <f t="shared" si="8"/>
        <v>0</v>
      </c>
    </row>
    <row r="86" spans="1:17" x14ac:dyDescent="0.25">
      <c r="A86" s="50" t="s">
        <v>112</v>
      </c>
      <c r="B86" s="22"/>
      <c r="C86" s="20"/>
      <c r="D86" s="21"/>
      <c r="E86" s="21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54"/>
      <c r="Q86" s="9">
        <f t="shared" si="8"/>
        <v>0</v>
      </c>
    </row>
    <row r="87" spans="1:17" hidden="1" x14ac:dyDescent="0.25">
      <c r="A87" s="52" t="s">
        <v>92</v>
      </c>
      <c r="B87" s="7">
        <v>634</v>
      </c>
      <c r="C87" s="6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53">
        <f>SUM(E87:O87)</f>
        <v>0</v>
      </c>
      <c r="Q87" s="9">
        <f t="shared" si="8"/>
        <v>0</v>
      </c>
    </row>
    <row r="88" spans="1:17" hidden="1" x14ac:dyDescent="0.25">
      <c r="A88" s="52" t="s">
        <v>93</v>
      </c>
      <c r="B88" s="7">
        <v>634</v>
      </c>
      <c r="C88" s="6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53">
        <f t="shared" ref="P88:P89" si="9">SUM(E88:O88)</f>
        <v>0</v>
      </c>
      <c r="Q88" s="9">
        <f t="shared" si="8"/>
        <v>0</v>
      </c>
    </row>
    <row r="89" spans="1:17" ht="30" hidden="1" x14ac:dyDescent="0.25">
      <c r="A89" s="52" t="s">
        <v>94</v>
      </c>
      <c r="B89" s="7">
        <v>634</v>
      </c>
      <c r="C89" s="6" t="s">
        <v>203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3">
        <f t="shared" si="9"/>
        <v>0</v>
      </c>
      <c r="Q89" s="9">
        <f t="shared" si="8"/>
        <v>0</v>
      </c>
    </row>
    <row r="90" spans="1:17" s="10" customFormat="1" ht="30" x14ac:dyDescent="0.25">
      <c r="A90" s="52" t="s">
        <v>97</v>
      </c>
      <c r="B90" s="7">
        <v>634</v>
      </c>
      <c r="C90" s="6" t="s">
        <v>113</v>
      </c>
      <c r="D90" s="8">
        <v>600000</v>
      </c>
      <c r="E90" s="8"/>
      <c r="F90" s="8"/>
      <c r="G90" s="8"/>
      <c r="H90" s="8"/>
      <c r="I90" s="8">
        <v>600000</v>
      </c>
      <c r="J90" s="8"/>
      <c r="K90" s="8"/>
      <c r="L90" s="8"/>
      <c r="M90" s="8"/>
      <c r="N90" s="8"/>
      <c r="O90" s="8"/>
      <c r="P90" s="53">
        <f>SUM(E90:O90)</f>
        <v>600000</v>
      </c>
      <c r="Q90" s="9">
        <f t="shared" si="8"/>
        <v>0</v>
      </c>
    </row>
    <row r="91" spans="1:17" s="10" customFormat="1" hidden="1" x14ac:dyDescent="0.25">
      <c r="A91" s="52" t="s">
        <v>96</v>
      </c>
      <c r="B91" s="7">
        <v>634</v>
      </c>
      <c r="C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3">
        <f>SUM(E91:O91)</f>
        <v>0</v>
      </c>
      <c r="Q91" s="9">
        <f t="shared" si="8"/>
        <v>0</v>
      </c>
    </row>
    <row r="92" spans="1:17" x14ac:dyDescent="0.25">
      <c r="A92" s="50" t="s">
        <v>156</v>
      </c>
      <c r="B92" s="22"/>
      <c r="C92" s="20"/>
      <c r="D92" s="21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54"/>
      <c r="Q92" s="9">
        <f t="shared" si="8"/>
        <v>0</v>
      </c>
    </row>
    <row r="93" spans="1:17" ht="30" x14ac:dyDescent="0.25">
      <c r="A93" s="56" t="s">
        <v>102</v>
      </c>
      <c r="B93" s="14">
        <v>638</v>
      </c>
      <c r="C93" s="6" t="s">
        <v>114</v>
      </c>
      <c r="D93" s="5">
        <v>255000</v>
      </c>
      <c r="E93" s="5"/>
      <c r="F93" s="5"/>
      <c r="G93" s="5"/>
      <c r="H93" s="5"/>
      <c r="I93" s="5"/>
      <c r="J93" s="5"/>
      <c r="K93" s="5"/>
      <c r="L93" s="5"/>
      <c r="M93" s="5">
        <v>255000</v>
      </c>
      <c r="N93" s="5"/>
      <c r="O93" s="5"/>
      <c r="P93" s="53">
        <f t="shared" si="7"/>
        <v>255000</v>
      </c>
      <c r="Q93" s="9">
        <f t="shared" si="8"/>
        <v>0</v>
      </c>
    </row>
    <row r="94" spans="1:17" ht="41.25" customHeight="1" x14ac:dyDescent="0.25">
      <c r="A94" s="56" t="s">
        <v>104</v>
      </c>
      <c r="B94" s="14">
        <v>638</v>
      </c>
      <c r="C94" s="6" t="s">
        <v>115</v>
      </c>
      <c r="D94" s="5">
        <v>110500</v>
      </c>
      <c r="E94" s="5"/>
      <c r="F94" s="5"/>
      <c r="G94" s="5"/>
      <c r="H94" s="5"/>
      <c r="I94" s="5"/>
      <c r="J94" s="5"/>
      <c r="K94" s="5"/>
      <c r="L94" s="5"/>
      <c r="M94" s="5">
        <v>110500</v>
      </c>
      <c r="N94" s="5"/>
      <c r="O94" s="5"/>
      <c r="P94" s="53">
        <f t="shared" si="7"/>
        <v>110500</v>
      </c>
      <c r="Q94" s="9">
        <f t="shared" si="8"/>
        <v>0</v>
      </c>
    </row>
    <row r="95" spans="1:17" s="10" customFormat="1" ht="31.5" hidden="1" customHeight="1" x14ac:dyDescent="0.25">
      <c r="A95" s="56" t="s">
        <v>172</v>
      </c>
      <c r="B95" s="14">
        <v>638</v>
      </c>
      <c r="C95" s="6" t="s">
        <v>197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53">
        <f t="shared" si="7"/>
        <v>0</v>
      </c>
      <c r="Q95" s="9">
        <f t="shared" si="8"/>
        <v>0</v>
      </c>
    </row>
    <row r="96" spans="1:17" s="10" customFormat="1" ht="30" hidden="1" x14ac:dyDescent="0.25">
      <c r="A96" s="56" t="s">
        <v>108</v>
      </c>
      <c r="B96" s="14">
        <v>638</v>
      </c>
      <c r="C96" s="6" t="s">
        <v>198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53">
        <f t="shared" si="7"/>
        <v>0</v>
      </c>
      <c r="Q96" s="9">
        <f t="shared" si="8"/>
        <v>0</v>
      </c>
    </row>
    <row r="97" spans="1:17" s="10" customFormat="1" ht="33" hidden="1" customHeight="1" x14ac:dyDescent="0.25">
      <c r="A97" s="56" t="s">
        <v>173</v>
      </c>
      <c r="B97" s="14">
        <v>638</v>
      </c>
      <c r="C97" s="6" t="s">
        <v>199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53">
        <f t="shared" si="7"/>
        <v>0</v>
      </c>
      <c r="Q97" s="9">
        <f t="shared" si="8"/>
        <v>0</v>
      </c>
    </row>
    <row r="98" spans="1:17" s="10" customFormat="1" hidden="1" x14ac:dyDescent="0.25">
      <c r="A98" s="56" t="s">
        <v>174</v>
      </c>
      <c r="B98" s="14">
        <v>638</v>
      </c>
      <c r="C98" s="6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53">
        <f t="shared" si="7"/>
        <v>0</v>
      </c>
      <c r="Q98" s="9">
        <f t="shared" si="8"/>
        <v>0</v>
      </c>
    </row>
    <row r="99" spans="1:17" s="10" customFormat="1" ht="30.75" hidden="1" customHeight="1" x14ac:dyDescent="0.25">
      <c r="A99" s="56" t="s">
        <v>117</v>
      </c>
      <c r="B99" s="14">
        <v>638</v>
      </c>
      <c r="C99" s="6" t="s">
        <v>200</v>
      </c>
      <c r="D99" s="15"/>
      <c r="E99" s="8"/>
      <c r="F99" s="8"/>
      <c r="G99" s="8"/>
      <c r="H99" s="15"/>
      <c r="I99" s="8"/>
      <c r="J99" s="8"/>
      <c r="K99" s="8"/>
      <c r="L99" s="8"/>
      <c r="M99" s="8"/>
      <c r="N99" s="8"/>
      <c r="O99" s="8"/>
      <c r="P99" s="53">
        <f t="shared" si="7"/>
        <v>0</v>
      </c>
      <c r="Q99" s="9">
        <f t="shared" si="8"/>
        <v>0</v>
      </c>
    </row>
    <row r="100" spans="1:17" s="10" customFormat="1" ht="30" hidden="1" x14ac:dyDescent="0.25">
      <c r="A100" s="56" t="s">
        <v>175</v>
      </c>
      <c r="B100" s="14">
        <v>638</v>
      </c>
      <c r="C100" s="6" t="s">
        <v>201</v>
      </c>
      <c r="D100" s="16"/>
      <c r="E100" s="8"/>
      <c r="F100" s="8"/>
      <c r="G100" s="8"/>
      <c r="H100" s="15"/>
      <c r="I100" s="8"/>
      <c r="J100" s="8"/>
      <c r="K100" s="8"/>
      <c r="L100" s="8"/>
      <c r="M100" s="8"/>
      <c r="N100" s="8"/>
      <c r="O100" s="8"/>
      <c r="P100" s="53">
        <f t="shared" si="7"/>
        <v>0</v>
      </c>
      <c r="Q100" s="9">
        <f t="shared" si="8"/>
        <v>0</v>
      </c>
    </row>
    <row r="101" spans="1:17" s="10" customFormat="1" ht="30" hidden="1" x14ac:dyDescent="0.25">
      <c r="A101" s="56" t="s">
        <v>118</v>
      </c>
      <c r="B101" s="14">
        <v>638</v>
      </c>
      <c r="C101" s="6" t="s">
        <v>202</v>
      </c>
      <c r="D101" s="15"/>
      <c r="E101" s="8"/>
      <c r="F101" s="8"/>
      <c r="G101" s="8"/>
      <c r="H101" s="15"/>
      <c r="I101" s="8"/>
      <c r="J101" s="8"/>
      <c r="K101" s="8"/>
      <c r="L101" s="8"/>
      <c r="M101" s="8"/>
      <c r="N101" s="8"/>
      <c r="O101" s="8"/>
      <c r="P101" s="53">
        <f t="shared" ref="P101" si="10">SUM(E101:O101)</f>
        <v>0</v>
      </c>
      <c r="Q101" s="9">
        <f t="shared" si="8"/>
        <v>0</v>
      </c>
    </row>
    <row r="102" spans="1:17" s="10" customFormat="1" ht="30" hidden="1" x14ac:dyDescent="0.25">
      <c r="A102" s="56" t="s">
        <v>176</v>
      </c>
      <c r="B102" s="14">
        <v>638</v>
      </c>
      <c r="C102" s="66" t="s">
        <v>166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53">
        <f t="shared" si="7"/>
        <v>0</v>
      </c>
      <c r="Q102" s="9">
        <f t="shared" si="8"/>
        <v>0</v>
      </c>
    </row>
    <row r="103" spans="1:17" s="10" customFormat="1" ht="30" x14ac:dyDescent="0.25">
      <c r="A103" s="56" t="s">
        <v>177</v>
      </c>
      <c r="B103" s="14">
        <v>638</v>
      </c>
      <c r="C103" s="6" t="s">
        <v>82</v>
      </c>
      <c r="D103" s="15">
        <v>110000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>
        <v>110000</v>
      </c>
      <c r="P103" s="53">
        <f t="shared" si="7"/>
        <v>110000</v>
      </c>
      <c r="Q103" s="9">
        <f t="shared" si="8"/>
        <v>0</v>
      </c>
    </row>
    <row r="104" spans="1:17" s="10" customFormat="1" ht="30" hidden="1" x14ac:dyDescent="0.25">
      <c r="A104" s="56" t="s">
        <v>179</v>
      </c>
      <c r="B104" s="14">
        <v>638</v>
      </c>
      <c r="C104" s="6" t="s">
        <v>181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53">
        <f t="shared" si="7"/>
        <v>0</v>
      </c>
      <c r="Q104" s="9">
        <f t="shared" si="8"/>
        <v>0</v>
      </c>
    </row>
    <row r="105" spans="1:17" s="10" customFormat="1" hidden="1" x14ac:dyDescent="0.25">
      <c r="A105" s="56" t="s">
        <v>116</v>
      </c>
      <c r="B105" s="14">
        <v>638</v>
      </c>
      <c r="C105" s="6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53">
        <f t="shared" si="7"/>
        <v>0</v>
      </c>
      <c r="Q105" s="9">
        <f t="shared" ref="Q105:Q136" si="11">D105-P105</f>
        <v>0</v>
      </c>
    </row>
    <row r="106" spans="1:17" s="10" customFormat="1" ht="30" hidden="1" x14ac:dyDescent="0.25">
      <c r="A106" s="56" t="s">
        <v>180</v>
      </c>
      <c r="B106" s="14">
        <v>638</v>
      </c>
      <c r="C106" s="6" t="s">
        <v>182</v>
      </c>
      <c r="D106" s="8">
        <v>0</v>
      </c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53">
        <f t="shared" si="7"/>
        <v>0</v>
      </c>
      <c r="Q106" s="9">
        <f t="shared" si="11"/>
        <v>0</v>
      </c>
    </row>
    <row r="107" spans="1:17" s="10" customFormat="1" ht="31.5" hidden="1" customHeight="1" x14ac:dyDescent="0.25">
      <c r="A107" s="56" t="s">
        <v>178</v>
      </c>
      <c r="B107" s="14">
        <v>638</v>
      </c>
      <c r="C107" s="6" t="s">
        <v>183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53">
        <f t="shared" si="7"/>
        <v>0</v>
      </c>
      <c r="Q107" s="9">
        <f t="shared" si="11"/>
        <v>0</v>
      </c>
    </row>
    <row r="108" spans="1:17" hidden="1" x14ac:dyDescent="0.25">
      <c r="A108" s="50" t="s">
        <v>120</v>
      </c>
      <c r="B108" s="22"/>
      <c r="C108" s="20"/>
      <c r="D108" s="21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54">
        <f t="shared" ref="P108:P142" si="12">SUM(E108:O108)</f>
        <v>0</v>
      </c>
      <c r="Q108" s="9">
        <f t="shared" si="11"/>
        <v>0</v>
      </c>
    </row>
    <row r="109" spans="1:17" s="10" customFormat="1" ht="31.5" hidden="1" customHeight="1" x14ac:dyDescent="0.25">
      <c r="A109" s="57"/>
      <c r="B109" s="18"/>
      <c r="C109" s="6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53">
        <f t="shared" si="12"/>
        <v>0</v>
      </c>
      <c r="Q109" s="9">
        <f t="shared" si="11"/>
        <v>0</v>
      </c>
    </row>
    <row r="110" spans="1:17" s="10" customFormat="1" ht="29.25" hidden="1" customHeight="1" x14ac:dyDescent="0.25">
      <c r="A110" s="52" t="s">
        <v>178</v>
      </c>
      <c r="B110" s="7">
        <v>632</v>
      </c>
      <c r="C110" s="6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53">
        <f t="shared" si="12"/>
        <v>0</v>
      </c>
      <c r="Q110" s="9">
        <f t="shared" si="11"/>
        <v>0</v>
      </c>
    </row>
    <row r="111" spans="1:17" s="10" customFormat="1" ht="15" hidden="1" customHeight="1" x14ac:dyDescent="0.25">
      <c r="A111" s="52"/>
      <c r="B111" s="7"/>
      <c r="C111" s="6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53">
        <f t="shared" si="12"/>
        <v>0</v>
      </c>
      <c r="Q111" s="9">
        <f t="shared" si="11"/>
        <v>0</v>
      </c>
    </row>
    <row r="112" spans="1:17" x14ac:dyDescent="0.25">
      <c r="A112" s="50" t="s">
        <v>123</v>
      </c>
      <c r="B112" s="22"/>
      <c r="C112" s="24"/>
      <c r="D112" s="21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54"/>
      <c r="Q112" s="9">
        <f t="shared" si="11"/>
        <v>0</v>
      </c>
    </row>
    <row r="113" spans="1:17" s="10" customFormat="1" x14ac:dyDescent="0.25">
      <c r="A113" s="52" t="s">
        <v>160</v>
      </c>
      <c r="B113" s="7">
        <v>663</v>
      </c>
      <c r="C113" s="17" t="s">
        <v>124</v>
      </c>
      <c r="D113" s="8">
        <v>50000</v>
      </c>
      <c r="E113" s="8">
        <v>50000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53">
        <f t="shared" si="12"/>
        <v>50000</v>
      </c>
      <c r="Q113" s="9">
        <f t="shared" si="11"/>
        <v>0</v>
      </c>
    </row>
    <row r="114" spans="1:17" s="10" customFormat="1" hidden="1" x14ac:dyDescent="0.25">
      <c r="A114" s="52"/>
      <c r="B114" s="7"/>
      <c r="C114" s="17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53">
        <f t="shared" si="12"/>
        <v>0</v>
      </c>
      <c r="Q114" s="9">
        <f t="shared" si="11"/>
        <v>0</v>
      </c>
    </row>
    <row r="115" spans="1:17" s="10" customFormat="1" hidden="1" x14ac:dyDescent="0.25">
      <c r="A115" s="52"/>
      <c r="B115" s="7"/>
      <c r="C115" s="17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53">
        <f t="shared" si="12"/>
        <v>0</v>
      </c>
      <c r="Q115" s="9">
        <f t="shared" si="11"/>
        <v>0</v>
      </c>
    </row>
    <row r="116" spans="1:17" s="10" customFormat="1" hidden="1" x14ac:dyDescent="0.25">
      <c r="A116" s="52"/>
      <c r="B116" s="7"/>
      <c r="C116" s="17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53">
        <f t="shared" si="12"/>
        <v>0</v>
      </c>
      <c r="Q116" s="9">
        <f t="shared" si="11"/>
        <v>0</v>
      </c>
    </row>
    <row r="117" spans="1:17" x14ac:dyDescent="0.25">
      <c r="A117" s="50" t="s">
        <v>125</v>
      </c>
      <c r="B117" s="22"/>
      <c r="C117" s="20"/>
      <c r="D117" s="21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54"/>
      <c r="Q117" s="9">
        <f t="shared" si="11"/>
        <v>0</v>
      </c>
    </row>
    <row r="118" spans="1:17" s="10" customFormat="1" ht="30" x14ac:dyDescent="0.25">
      <c r="A118" s="52" t="s">
        <v>119</v>
      </c>
      <c r="B118" s="7">
        <v>711</v>
      </c>
      <c r="C118" s="6" t="s">
        <v>127</v>
      </c>
      <c r="D118" s="8">
        <v>50000</v>
      </c>
      <c r="E118" s="8"/>
      <c r="F118" s="8"/>
      <c r="G118" s="8"/>
      <c r="H118" s="8"/>
      <c r="I118" s="8"/>
      <c r="J118" s="8"/>
      <c r="K118" s="8">
        <v>50000</v>
      </c>
      <c r="L118" s="8"/>
      <c r="M118" s="8"/>
      <c r="N118" s="8"/>
      <c r="O118" s="8"/>
      <c r="P118" s="53">
        <f t="shared" si="12"/>
        <v>50000</v>
      </c>
      <c r="Q118" s="9">
        <f t="shared" si="11"/>
        <v>0</v>
      </c>
    </row>
    <row r="119" spans="1:17" s="10" customFormat="1" hidden="1" x14ac:dyDescent="0.25">
      <c r="A119" s="52"/>
      <c r="B119" s="7"/>
      <c r="C119" s="6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53">
        <f t="shared" si="12"/>
        <v>0</v>
      </c>
      <c r="Q119" s="9">
        <f t="shared" si="11"/>
        <v>0</v>
      </c>
    </row>
    <row r="120" spans="1:17" x14ac:dyDescent="0.25">
      <c r="A120" s="50" t="s">
        <v>128</v>
      </c>
      <c r="B120" s="22"/>
      <c r="C120" s="20"/>
      <c r="D120" s="21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54"/>
      <c r="Q120" s="9">
        <f t="shared" si="11"/>
        <v>0</v>
      </c>
    </row>
    <row r="121" spans="1:17" s="10" customFormat="1" ht="30" x14ac:dyDescent="0.25">
      <c r="A121" s="52" t="s">
        <v>129</v>
      </c>
      <c r="B121" s="7">
        <v>721</v>
      </c>
      <c r="C121" s="6" t="s">
        <v>130</v>
      </c>
      <c r="D121" s="8">
        <v>100000</v>
      </c>
      <c r="E121" s="8"/>
      <c r="F121" s="8">
        <v>10000</v>
      </c>
      <c r="G121" s="8"/>
      <c r="H121" s="8"/>
      <c r="I121" s="8"/>
      <c r="J121" s="8"/>
      <c r="K121" s="8">
        <v>90000</v>
      </c>
      <c r="L121" s="8"/>
      <c r="M121" s="8"/>
      <c r="N121" s="8"/>
      <c r="O121" s="8"/>
      <c r="P121" s="53">
        <f t="shared" si="12"/>
        <v>100000</v>
      </c>
      <c r="Q121" s="9">
        <f t="shared" si="11"/>
        <v>0</v>
      </c>
    </row>
    <row r="122" spans="1:17" s="10" customFormat="1" ht="30" x14ac:dyDescent="0.25">
      <c r="A122" s="52" t="s">
        <v>121</v>
      </c>
      <c r="B122" s="7">
        <v>721</v>
      </c>
      <c r="C122" s="6" t="s">
        <v>131</v>
      </c>
      <c r="D122" s="8">
        <v>120000</v>
      </c>
      <c r="E122" s="8"/>
      <c r="F122" s="8"/>
      <c r="G122" s="8"/>
      <c r="H122" s="8"/>
      <c r="I122" s="8">
        <v>120000</v>
      </c>
      <c r="J122" s="8"/>
      <c r="K122" s="8"/>
      <c r="L122" s="8"/>
      <c r="M122" s="8"/>
      <c r="N122" s="8"/>
      <c r="O122" s="8"/>
      <c r="P122" s="53">
        <f t="shared" si="12"/>
        <v>120000</v>
      </c>
      <c r="Q122" s="9">
        <f t="shared" si="11"/>
        <v>0</v>
      </c>
    </row>
    <row r="123" spans="1:17" x14ac:dyDescent="0.25">
      <c r="A123" s="50" t="s">
        <v>132</v>
      </c>
      <c r="B123" s="22"/>
      <c r="C123" s="20"/>
      <c r="D123" s="21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54"/>
      <c r="Q123" s="9">
        <f t="shared" si="11"/>
        <v>0</v>
      </c>
    </row>
    <row r="124" spans="1:17" s="10" customFormat="1" ht="30" x14ac:dyDescent="0.25">
      <c r="A124" s="52" t="s">
        <v>122</v>
      </c>
      <c r="B124" s="7">
        <v>721</v>
      </c>
      <c r="C124" s="6" t="s">
        <v>133</v>
      </c>
      <c r="D124" s="8">
        <v>7000</v>
      </c>
      <c r="E124" s="8"/>
      <c r="F124" s="8"/>
      <c r="G124" s="8"/>
      <c r="H124" s="8"/>
      <c r="I124" s="8">
        <v>7000</v>
      </c>
      <c r="J124" s="8"/>
      <c r="K124" s="8"/>
      <c r="L124" s="8"/>
      <c r="M124" s="8"/>
      <c r="N124" s="8"/>
      <c r="O124" s="8"/>
      <c r="P124" s="53">
        <f t="shared" si="12"/>
        <v>7000</v>
      </c>
      <c r="Q124" s="9">
        <f t="shared" si="11"/>
        <v>0</v>
      </c>
    </row>
    <row r="125" spans="1:17" x14ac:dyDescent="0.25">
      <c r="A125" s="50" t="s">
        <v>134</v>
      </c>
      <c r="B125" s="22"/>
      <c r="C125" s="20"/>
      <c r="D125" s="21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54"/>
      <c r="Q125" s="9">
        <f t="shared" si="11"/>
        <v>0</v>
      </c>
    </row>
    <row r="126" spans="1:17" s="10" customFormat="1" ht="30.75" thickBot="1" x14ac:dyDescent="0.3">
      <c r="A126" s="52" t="s">
        <v>135</v>
      </c>
      <c r="B126" s="7">
        <v>711</v>
      </c>
      <c r="C126" s="6" t="s">
        <v>136</v>
      </c>
      <c r="D126" s="8">
        <v>10000</v>
      </c>
      <c r="E126" s="8"/>
      <c r="F126" s="8"/>
      <c r="G126" s="8"/>
      <c r="H126" s="8"/>
      <c r="I126" s="8"/>
      <c r="J126" s="8"/>
      <c r="K126" s="8"/>
      <c r="L126" s="8">
        <v>10000</v>
      </c>
      <c r="M126" s="8"/>
      <c r="N126" s="8"/>
      <c r="O126" s="8"/>
      <c r="P126" s="53">
        <f t="shared" si="12"/>
        <v>10000</v>
      </c>
      <c r="Q126" s="9">
        <f t="shared" si="11"/>
        <v>0</v>
      </c>
    </row>
    <row r="127" spans="1:17" hidden="1" x14ac:dyDescent="0.25">
      <c r="A127" s="50" t="s">
        <v>137</v>
      </c>
      <c r="B127" s="22"/>
      <c r="C127" s="20"/>
      <c r="D127" s="21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54"/>
      <c r="Q127" s="9">
        <f t="shared" si="11"/>
        <v>0</v>
      </c>
    </row>
    <row r="128" spans="1:17" ht="30" hidden="1" x14ac:dyDescent="0.25">
      <c r="A128" s="52" t="s">
        <v>126</v>
      </c>
      <c r="B128" s="7">
        <v>844</v>
      </c>
      <c r="C128" s="6" t="s">
        <v>138</v>
      </c>
      <c r="D128" s="8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3">
        <f t="shared" si="12"/>
        <v>0</v>
      </c>
      <c r="Q128" s="9">
        <f t="shared" si="11"/>
        <v>0</v>
      </c>
    </row>
    <row r="129" spans="1:17" ht="30" hidden="1" x14ac:dyDescent="0.25">
      <c r="A129" s="52"/>
      <c r="B129" s="7">
        <v>844</v>
      </c>
      <c r="C129" s="6" t="s">
        <v>191</v>
      </c>
      <c r="D129" s="8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3">
        <f t="shared" si="12"/>
        <v>0</v>
      </c>
      <c r="Q129" s="9">
        <f t="shared" si="11"/>
        <v>0</v>
      </c>
    </row>
    <row r="130" spans="1:17" ht="30" hidden="1" x14ac:dyDescent="0.25">
      <c r="A130" s="52"/>
      <c r="B130" s="7">
        <v>844</v>
      </c>
      <c r="C130" s="6" t="s">
        <v>192</v>
      </c>
      <c r="D130" s="8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3">
        <f t="shared" si="12"/>
        <v>0</v>
      </c>
      <c r="Q130" s="9">
        <f t="shared" si="11"/>
        <v>0</v>
      </c>
    </row>
    <row r="131" spans="1:17" ht="30" hidden="1" x14ac:dyDescent="0.25">
      <c r="A131" s="52"/>
      <c r="B131" s="7">
        <v>844</v>
      </c>
      <c r="C131" s="6" t="s">
        <v>193</v>
      </c>
      <c r="D131" s="8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3">
        <f t="shared" si="12"/>
        <v>0</v>
      </c>
      <c r="Q131" s="9">
        <f t="shared" si="11"/>
        <v>0</v>
      </c>
    </row>
    <row r="132" spans="1:17" ht="30" hidden="1" x14ac:dyDescent="0.25">
      <c r="A132" s="52" t="s">
        <v>186</v>
      </c>
      <c r="B132" s="7">
        <v>844</v>
      </c>
      <c r="C132" s="6" t="s">
        <v>187</v>
      </c>
      <c r="D132" s="8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3">
        <f t="shared" si="12"/>
        <v>0</v>
      </c>
      <c r="Q132" s="9">
        <f t="shared" si="11"/>
        <v>0</v>
      </c>
    </row>
    <row r="133" spans="1:17" ht="30" hidden="1" x14ac:dyDescent="0.25">
      <c r="A133" s="52" t="s">
        <v>139</v>
      </c>
      <c r="B133" s="7">
        <v>844</v>
      </c>
      <c r="C133" s="6" t="s">
        <v>185</v>
      </c>
      <c r="D133" s="8">
        <v>0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3">
        <f t="shared" si="12"/>
        <v>0</v>
      </c>
      <c r="Q133" s="9">
        <f t="shared" si="11"/>
        <v>0</v>
      </c>
    </row>
    <row r="134" spans="1:17" s="10" customFormat="1" hidden="1" x14ac:dyDescent="0.25">
      <c r="A134" s="52" t="s">
        <v>140</v>
      </c>
      <c r="B134" s="7">
        <v>844</v>
      </c>
      <c r="C134" s="6"/>
      <c r="D134" s="8">
        <v>0</v>
      </c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53">
        <f t="shared" si="12"/>
        <v>0</v>
      </c>
      <c r="Q134" s="9">
        <f t="shared" si="11"/>
        <v>0</v>
      </c>
    </row>
    <row r="135" spans="1:17" hidden="1" x14ac:dyDescent="0.25">
      <c r="A135" s="52" t="s">
        <v>141</v>
      </c>
      <c r="B135" s="7">
        <v>844</v>
      </c>
      <c r="C135" s="6"/>
      <c r="D135" s="8">
        <v>0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3">
        <f t="shared" si="12"/>
        <v>0</v>
      </c>
      <c r="Q135" s="9">
        <f t="shared" si="11"/>
        <v>0</v>
      </c>
    </row>
    <row r="136" spans="1:17" s="10" customFormat="1" ht="13.9" hidden="1" customHeight="1" x14ac:dyDescent="0.25">
      <c r="A136" s="52" t="s">
        <v>142</v>
      </c>
      <c r="B136" s="7">
        <v>844</v>
      </c>
      <c r="C136" s="6"/>
      <c r="D136" s="8">
        <v>0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53">
        <f t="shared" si="12"/>
        <v>0</v>
      </c>
      <c r="Q136" s="9">
        <f t="shared" si="11"/>
        <v>0</v>
      </c>
    </row>
    <row r="137" spans="1:17" hidden="1" x14ac:dyDescent="0.25">
      <c r="A137" s="50" t="s">
        <v>143</v>
      </c>
      <c r="B137" s="22"/>
      <c r="C137" s="20"/>
      <c r="D137" s="21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54"/>
      <c r="Q137" s="9">
        <f t="shared" ref="Q137:Q144" si="13">D137-P137</f>
        <v>0</v>
      </c>
    </row>
    <row r="138" spans="1:17" hidden="1" x14ac:dyDescent="0.25">
      <c r="A138" s="52" t="s">
        <v>144</v>
      </c>
      <c r="B138" s="14">
        <v>922</v>
      </c>
      <c r="C138" s="6" t="s">
        <v>145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3">
        <f t="shared" si="12"/>
        <v>0</v>
      </c>
      <c r="Q138" s="9">
        <f t="shared" si="13"/>
        <v>0</v>
      </c>
    </row>
    <row r="139" spans="1:17" hidden="1" x14ac:dyDescent="0.25">
      <c r="A139" s="50" t="s">
        <v>146</v>
      </c>
      <c r="B139" s="25"/>
      <c r="C139" s="26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54"/>
      <c r="Q139" s="9">
        <f t="shared" si="13"/>
        <v>0</v>
      </c>
    </row>
    <row r="140" spans="1:17" ht="30" hidden="1" x14ac:dyDescent="0.25">
      <c r="A140" s="58" t="s">
        <v>147</v>
      </c>
      <c r="B140" s="14">
        <v>922</v>
      </c>
      <c r="C140" s="6" t="s">
        <v>148</v>
      </c>
      <c r="D140" s="5">
        <v>0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3">
        <f t="shared" si="12"/>
        <v>0</v>
      </c>
      <c r="Q140" s="9">
        <f t="shared" si="13"/>
        <v>0</v>
      </c>
    </row>
    <row r="141" spans="1:17" hidden="1" x14ac:dyDescent="0.25">
      <c r="A141" s="50" t="s">
        <v>149</v>
      </c>
      <c r="B141" s="25"/>
      <c r="C141" s="26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54">
        <f t="shared" si="12"/>
        <v>0</v>
      </c>
      <c r="Q141" s="9">
        <f t="shared" si="13"/>
        <v>0</v>
      </c>
    </row>
    <row r="142" spans="1:17" ht="30" hidden="1" x14ac:dyDescent="0.25">
      <c r="A142" s="58" t="s">
        <v>140</v>
      </c>
      <c r="B142" s="14">
        <v>922</v>
      </c>
      <c r="C142" s="6" t="s">
        <v>150</v>
      </c>
      <c r="D142" s="5">
        <v>0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3">
        <f t="shared" si="12"/>
        <v>0</v>
      </c>
      <c r="Q142" s="9">
        <f t="shared" si="13"/>
        <v>0</v>
      </c>
    </row>
    <row r="143" spans="1:17" hidden="1" x14ac:dyDescent="0.25">
      <c r="A143" s="50" t="s">
        <v>151</v>
      </c>
      <c r="B143" s="25"/>
      <c r="C143" s="26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54"/>
      <c r="Q143" s="9">
        <f t="shared" si="13"/>
        <v>0</v>
      </c>
    </row>
    <row r="144" spans="1:17" ht="15.75" hidden="1" thickBot="1" x14ac:dyDescent="0.3">
      <c r="A144" s="59" t="s">
        <v>142</v>
      </c>
      <c r="B144" s="60">
        <v>922</v>
      </c>
      <c r="C144" s="61"/>
      <c r="D144" s="62">
        <v>0</v>
      </c>
      <c r="E144" s="62"/>
      <c r="F144" s="62"/>
      <c r="G144" s="62"/>
      <c r="H144" s="63"/>
      <c r="I144" s="62"/>
      <c r="J144" s="62"/>
      <c r="K144" s="64"/>
      <c r="L144" s="62"/>
      <c r="M144" s="62"/>
      <c r="N144" s="62"/>
      <c r="O144" s="62"/>
      <c r="P144" s="65">
        <f t="shared" ref="P144:P146" si="14">SUM(E144:O144)</f>
        <v>0</v>
      </c>
      <c r="Q144" s="9">
        <f t="shared" si="13"/>
        <v>0</v>
      </c>
    </row>
    <row r="145" spans="1:17" ht="18" customHeight="1" thickBot="1" x14ac:dyDescent="0.3">
      <c r="A145" s="91" t="s">
        <v>152</v>
      </c>
      <c r="B145" s="92"/>
      <c r="C145" s="93"/>
      <c r="D145" s="34">
        <f t="shared" ref="D145:K145" si="15">SUM(D8:D144)</f>
        <v>38756121</v>
      </c>
      <c r="E145" s="34">
        <f t="shared" si="15"/>
        <v>4279294</v>
      </c>
      <c r="F145" s="34">
        <f t="shared" si="15"/>
        <v>6530500</v>
      </c>
      <c r="G145" s="34">
        <f t="shared" si="15"/>
        <v>130000</v>
      </c>
      <c r="H145" s="34">
        <f t="shared" si="15"/>
        <v>3307000</v>
      </c>
      <c r="I145" s="34">
        <f t="shared" si="15"/>
        <v>7732000</v>
      </c>
      <c r="J145" s="34">
        <f t="shared" si="15"/>
        <v>600000</v>
      </c>
      <c r="K145" s="34">
        <f t="shared" si="15"/>
        <v>925000</v>
      </c>
      <c r="L145" s="34">
        <f t="shared" ref="L145:P145" si="16">SUM(L8:L144)</f>
        <v>1496000</v>
      </c>
      <c r="M145" s="34">
        <f t="shared" si="16"/>
        <v>12626327</v>
      </c>
      <c r="N145" s="34">
        <f t="shared" si="16"/>
        <v>1000000</v>
      </c>
      <c r="O145" s="34">
        <f t="shared" si="16"/>
        <v>130000</v>
      </c>
      <c r="P145" s="34">
        <f t="shared" si="16"/>
        <v>38756121</v>
      </c>
      <c r="Q145" s="9">
        <f t="shared" ref="Q145:Q146" si="17">D145-P145</f>
        <v>0</v>
      </c>
    </row>
    <row r="146" spans="1:17" ht="15.75" thickBot="1" x14ac:dyDescent="0.3">
      <c r="A146" s="28" t="s">
        <v>153</v>
      </c>
      <c r="B146" s="29"/>
      <c r="C146" s="30"/>
      <c r="D146" s="31">
        <f>E146+L146+M146+N146</f>
        <v>15950000</v>
      </c>
      <c r="E146" s="32">
        <v>140000</v>
      </c>
      <c r="F146" s="32"/>
      <c r="G146" s="32"/>
      <c r="H146" s="32"/>
      <c r="I146" s="32"/>
      <c r="J146" s="32"/>
      <c r="K146" s="32"/>
      <c r="L146" s="32">
        <v>600000</v>
      </c>
      <c r="M146" s="32">
        <f>4540000+10370000</f>
        <v>14910000</v>
      </c>
      <c r="N146" s="32">
        <v>300000</v>
      </c>
      <c r="O146" s="32"/>
      <c r="P146" s="33">
        <f t="shared" si="14"/>
        <v>15950000</v>
      </c>
      <c r="Q146" s="9">
        <f t="shared" si="17"/>
        <v>0</v>
      </c>
    </row>
    <row r="147" spans="1:17" ht="30.75" customHeight="1" thickBot="1" x14ac:dyDescent="0.3">
      <c r="A147" s="94" t="s">
        <v>154</v>
      </c>
      <c r="B147" s="95"/>
      <c r="C147" s="95"/>
      <c r="D147" s="27">
        <f>SUM(D145:D146)</f>
        <v>54706121</v>
      </c>
      <c r="E147" s="27">
        <f t="shared" ref="E147:P147" si="18">SUM(E145:E146)</f>
        <v>4419294</v>
      </c>
      <c r="F147" s="27">
        <f t="shared" si="18"/>
        <v>6530500</v>
      </c>
      <c r="G147" s="27">
        <f t="shared" si="18"/>
        <v>130000</v>
      </c>
      <c r="H147" s="27">
        <f t="shared" si="18"/>
        <v>3307000</v>
      </c>
      <c r="I147" s="27">
        <f t="shared" si="18"/>
        <v>7732000</v>
      </c>
      <c r="J147" s="27">
        <f t="shared" si="18"/>
        <v>600000</v>
      </c>
      <c r="K147" s="27">
        <f t="shared" si="18"/>
        <v>925000</v>
      </c>
      <c r="L147" s="27">
        <f t="shared" si="18"/>
        <v>2096000</v>
      </c>
      <c r="M147" s="27">
        <f t="shared" si="18"/>
        <v>27536327</v>
      </c>
      <c r="N147" s="27">
        <f t="shared" si="18"/>
        <v>1300000</v>
      </c>
      <c r="O147" s="27">
        <f t="shared" si="18"/>
        <v>130000</v>
      </c>
      <c r="P147" s="27">
        <f t="shared" si="18"/>
        <v>54706121</v>
      </c>
      <c r="Q147" s="9">
        <f>D147-P147</f>
        <v>0</v>
      </c>
    </row>
  </sheetData>
  <mergeCells count="3">
    <mergeCell ref="A147:C147"/>
    <mergeCell ref="A3:O3"/>
    <mergeCell ref="A145:C145"/>
  </mergeCells>
  <phoneticPr fontId="6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0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13106-FAE2-42A7-BB54-0B8EFF43102F}">
  <dimension ref="B1:H156"/>
  <sheetViews>
    <sheetView workbookViewId="0">
      <selection activeCell="J11" sqref="J11"/>
    </sheetView>
  </sheetViews>
  <sheetFormatPr defaultRowHeight="15" x14ac:dyDescent="0.25"/>
  <cols>
    <col min="4" max="4" width="33.7109375" style="10" customWidth="1"/>
    <col min="5" max="5" width="17.28515625" style="10" customWidth="1"/>
    <col min="6" max="9" width="15.140625" customWidth="1"/>
  </cols>
  <sheetData>
    <row r="1" spans="2:8" ht="15.75" thickBot="1" x14ac:dyDescent="0.3"/>
    <row r="2" spans="2:8" ht="15.75" thickBot="1" x14ac:dyDescent="0.3">
      <c r="B2" s="38" t="s">
        <v>1</v>
      </c>
      <c r="C2" s="39"/>
      <c r="D2" s="69"/>
      <c r="E2" s="68" t="s">
        <v>218</v>
      </c>
      <c r="F2" s="41" t="s">
        <v>155</v>
      </c>
      <c r="G2" s="41" t="s">
        <v>164</v>
      </c>
      <c r="H2" s="41" t="s">
        <v>184</v>
      </c>
    </row>
    <row r="3" spans="2:8" x14ac:dyDescent="0.25">
      <c r="B3" s="45" t="s">
        <v>9</v>
      </c>
      <c r="C3" s="46"/>
      <c r="D3" s="70"/>
      <c r="E3" s="48">
        <f>E154</f>
        <v>87435494</v>
      </c>
      <c r="F3" s="48">
        <f t="shared" ref="F3:H3" si="0">F154</f>
        <v>73307874</v>
      </c>
      <c r="G3" s="48">
        <f t="shared" si="0"/>
        <v>64976080</v>
      </c>
      <c r="H3" s="48">
        <f t="shared" si="0"/>
        <v>54706121</v>
      </c>
    </row>
    <row r="4" spans="2:8" x14ac:dyDescent="0.25">
      <c r="B4" s="50" t="s">
        <v>10</v>
      </c>
      <c r="C4" s="22"/>
      <c r="D4" s="71"/>
      <c r="E4" s="21">
        <f t="shared" ref="E4:H4" si="1">SUM(E5:E30)</f>
        <v>26040305</v>
      </c>
      <c r="F4" s="21">
        <f t="shared" si="1"/>
        <v>24617000</v>
      </c>
      <c r="G4" s="21">
        <f t="shared" si="1"/>
        <v>25796250</v>
      </c>
      <c r="H4" s="21">
        <f t="shared" si="1"/>
        <v>26961500</v>
      </c>
    </row>
    <row r="5" spans="2:8" x14ac:dyDescent="0.25">
      <c r="B5" s="56" t="s">
        <v>11</v>
      </c>
      <c r="C5" s="14">
        <v>611</v>
      </c>
      <c r="D5" s="6" t="s">
        <v>217</v>
      </c>
      <c r="E5" s="67">
        <v>23207538</v>
      </c>
      <c r="F5" s="5">
        <v>21000000</v>
      </c>
      <c r="G5" s="5">
        <v>22000000</v>
      </c>
      <c r="H5" s="5">
        <v>23000000</v>
      </c>
    </row>
    <row r="6" spans="2:8" x14ac:dyDescent="0.25">
      <c r="B6" s="56" t="s">
        <v>13</v>
      </c>
      <c r="C6" s="14">
        <v>613</v>
      </c>
      <c r="D6" s="6" t="s">
        <v>14</v>
      </c>
      <c r="E6" s="67">
        <v>1350000</v>
      </c>
      <c r="F6" s="5">
        <v>1200000</v>
      </c>
      <c r="G6" s="5">
        <v>1300000</v>
      </c>
      <c r="H6" s="5">
        <v>1400000</v>
      </c>
    </row>
    <row r="7" spans="2:8" x14ac:dyDescent="0.25">
      <c r="B7" s="56" t="s">
        <v>159</v>
      </c>
      <c r="C7" s="14">
        <v>613</v>
      </c>
      <c r="D7" s="6" t="s">
        <v>15</v>
      </c>
      <c r="E7" s="67">
        <v>12000</v>
      </c>
      <c r="F7" s="5">
        <v>25000</v>
      </c>
      <c r="G7" s="5">
        <v>25000</v>
      </c>
      <c r="H7" s="5">
        <v>25000</v>
      </c>
    </row>
    <row r="8" spans="2:8" ht="30" x14ac:dyDescent="0.25">
      <c r="B8" s="56" t="s">
        <v>18</v>
      </c>
      <c r="C8" s="14">
        <v>614</v>
      </c>
      <c r="D8" s="6" t="s">
        <v>16</v>
      </c>
      <c r="E8" s="67">
        <v>175000</v>
      </c>
      <c r="F8" s="5">
        <v>270000</v>
      </c>
      <c r="G8" s="5">
        <v>285000</v>
      </c>
      <c r="H8" s="5">
        <v>300000</v>
      </c>
    </row>
    <row r="9" spans="2:8" x14ac:dyDescent="0.25">
      <c r="B9" s="56" t="s">
        <v>20</v>
      </c>
      <c r="C9" s="14">
        <v>614</v>
      </c>
      <c r="D9" s="6" t="s">
        <v>17</v>
      </c>
      <c r="E9" s="67">
        <v>1000</v>
      </c>
      <c r="F9" s="5">
        <v>1000</v>
      </c>
      <c r="G9" s="5">
        <v>1000</v>
      </c>
      <c r="H9" s="5">
        <v>1000</v>
      </c>
    </row>
    <row r="10" spans="2:8" ht="30" x14ac:dyDescent="0.25">
      <c r="B10" s="56" t="s">
        <v>21</v>
      </c>
      <c r="C10" s="14">
        <v>641</v>
      </c>
      <c r="D10" s="6" t="s">
        <v>19</v>
      </c>
      <c r="E10" s="67">
        <v>20000</v>
      </c>
      <c r="F10" s="5">
        <v>20000</v>
      </c>
      <c r="G10" s="5">
        <v>20000</v>
      </c>
      <c r="H10" s="5">
        <v>20000</v>
      </c>
    </row>
    <row r="11" spans="2:8" ht="30" x14ac:dyDescent="0.25">
      <c r="B11" s="56"/>
      <c r="C11" s="14"/>
      <c r="D11" s="6" t="s">
        <v>219</v>
      </c>
      <c r="E11" s="67">
        <v>26280</v>
      </c>
      <c r="F11" s="5">
        <v>0</v>
      </c>
      <c r="G11" s="5">
        <v>0</v>
      </c>
      <c r="H11" s="5">
        <v>0</v>
      </c>
    </row>
    <row r="12" spans="2:8" x14ac:dyDescent="0.25">
      <c r="B12" s="56" t="s">
        <v>23</v>
      </c>
      <c r="C12" s="14">
        <v>642</v>
      </c>
      <c r="D12" s="6" t="s">
        <v>189</v>
      </c>
      <c r="E12" s="67">
        <v>135000</v>
      </c>
      <c r="F12" s="5">
        <v>900000</v>
      </c>
      <c r="G12" s="5">
        <v>900000</v>
      </c>
      <c r="H12" s="5">
        <v>900000</v>
      </c>
    </row>
    <row r="13" spans="2:8" ht="30" x14ac:dyDescent="0.25">
      <c r="B13" s="56" t="s">
        <v>25</v>
      </c>
      <c r="C13" s="14">
        <v>642</v>
      </c>
      <c r="D13" s="6" t="s">
        <v>22</v>
      </c>
      <c r="E13" s="67">
        <v>5000</v>
      </c>
      <c r="F13" s="5">
        <v>5000</v>
      </c>
      <c r="G13" s="5">
        <v>5000</v>
      </c>
      <c r="H13" s="5">
        <v>5000</v>
      </c>
    </row>
    <row r="14" spans="2:8" ht="30" x14ac:dyDescent="0.25">
      <c r="B14" s="56" t="s">
        <v>27</v>
      </c>
      <c r="C14" s="14">
        <v>642</v>
      </c>
      <c r="D14" s="6" t="s">
        <v>24</v>
      </c>
      <c r="E14" s="67">
        <v>180000</v>
      </c>
      <c r="F14" s="5">
        <v>200000</v>
      </c>
      <c r="G14" s="5">
        <v>210000</v>
      </c>
      <c r="H14" s="5">
        <v>220000</v>
      </c>
    </row>
    <row r="15" spans="2:8" ht="30" x14ac:dyDescent="0.25">
      <c r="B15" s="56" t="s">
        <v>29</v>
      </c>
      <c r="C15" s="14">
        <v>642</v>
      </c>
      <c r="D15" s="6" t="s">
        <v>26</v>
      </c>
      <c r="E15" s="67">
        <v>20000</v>
      </c>
      <c r="F15" s="5">
        <v>25000</v>
      </c>
      <c r="G15" s="5">
        <v>33000</v>
      </c>
      <c r="H15" s="5">
        <v>40000</v>
      </c>
    </row>
    <row r="16" spans="2:8" ht="30" x14ac:dyDescent="0.25">
      <c r="B16" s="56" t="s">
        <v>31</v>
      </c>
      <c r="C16" s="14">
        <v>642</v>
      </c>
      <c r="D16" s="6" t="s">
        <v>28</v>
      </c>
      <c r="E16" s="67">
        <v>100000</v>
      </c>
      <c r="F16" s="5">
        <v>100000</v>
      </c>
      <c r="G16" s="5">
        <v>100000</v>
      </c>
      <c r="H16" s="5">
        <v>100000</v>
      </c>
    </row>
    <row r="17" spans="2:8" ht="30" x14ac:dyDescent="0.25">
      <c r="B17" s="56" t="s">
        <v>33</v>
      </c>
      <c r="C17" s="14">
        <v>661</v>
      </c>
      <c r="D17" s="6" t="s">
        <v>158</v>
      </c>
      <c r="E17" s="67">
        <v>200000</v>
      </c>
      <c r="F17" s="5">
        <v>200000</v>
      </c>
      <c r="G17" s="5">
        <v>200000</v>
      </c>
      <c r="H17" s="5">
        <v>200000</v>
      </c>
    </row>
    <row r="18" spans="2:8" ht="30" x14ac:dyDescent="0.25">
      <c r="B18" s="56" t="s">
        <v>35</v>
      </c>
      <c r="C18" s="14">
        <v>642</v>
      </c>
      <c r="D18" s="6" t="s">
        <v>30</v>
      </c>
      <c r="E18" s="67">
        <v>123000</v>
      </c>
      <c r="F18" s="5">
        <v>130000</v>
      </c>
      <c r="G18" s="5">
        <v>130000</v>
      </c>
      <c r="H18" s="5">
        <v>130000</v>
      </c>
    </row>
    <row r="19" spans="2:8" ht="30" x14ac:dyDescent="0.25">
      <c r="B19" s="56" t="s">
        <v>37</v>
      </c>
      <c r="C19" s="14">
        <v>642</v>
      </c>
      <c r="D19" s="6" t="s">
        <v>32</v>
      </c>
      <c r="E19" s="67">
        <v>17000</v>
      </c>
      <c r="F19" s="5">
        <v>18000</v>
      </c>
      <c r="G19" s="5">
        <v>19000</v>
      </c>
      <c r="H19" s="5">
        <v>20000</v>
      </c>
    </row>
    <row r="20" spans="2:8" ht="30" x14ac:dyDescent="0.25">
      <c r="B20" s="56" t="s">
        <v>39</v>
      </c>
      <c r="C20" s="14">
        <v>642</v>
      </c>
      <c r="D20" s="6" t="s">
        <v>34</v>
      </c>
      <c r="E20" s="67">
        <v>135000</v>
      </c>
      <c r="F20" s="5">
        <v>140000</v>
      </c>
      <c r="G20" s="5">
        <v>150000</v>
      </c>
      <c r="H20" s="5">
        <v>160000</v>
      </c>
    </row>
    <row r="21" spans="2:8" ht="30" x14ac:dyDescent="0.25">
      <c r="B21" s="56" t="s">
        <v>41</v>
      </c>
      <c r="C21" s="14">
        <v>651</v>
      </c>
      <c r="D21" s="6" t="s">
        <v>36</v>
      </c>
      <c r="E21" s="67">
        <v>70000</v>
      </c>
      <c r="F21" s="5">
        <v>90000</v>
      </c>
      <c r="G21" s="5">
        <v>100000</v>
      </c>
      <c r="H21" s="5">
        <v>100000</v>
      </c>
    </row>
    <row r="22" spans="2:8" x14ac:dyDescent="0.25">
      <c r="B22" s="56" t="s">
        <v>43</v>
      </c>
      <c r="C22" s="14">
        <v>651</v>
      </c>
      <c r="D22" s="6" t="s">
        <v>38</v>
      </c>
      <c r="E22" s="67">
        <v>15000</v>
      </c>
      <c r="F22" s="5">
        <v>20000</v>
      </c>
      <c r="G22" s="5">
        <v>25000</v>
      </c>
      <c r="H22" s="5">
        <v>30000</v>
      </c>
    </row>
    <row r="23" spans="2:8" x14ac:dyDescent="0.25">
      <c r="B23" s="56" t="s">
        <v>45</v>
      </c>
      <c r="C23" s="14">
        <v>651</v>
      </c>
      <c r="D23" s="6" t="s">
        <v>40</v>
      </c>
      <c r="E23" s="67">
        <v>12000</v>
      </c>
      <c r="F23" s="5">
        <v>13000</v>
      </c>
      <c r="G23" s="5">
        <v>14000</v>
      </c>
      <c r="H23" s="5">
        <v>15000</v>
      </c>
    </row>
    <row r="24" spans="2:8" ht="30" x14ac:dyDescent="0.25">
      <c r="B24" s="56" t="s">
        <v>47</v>
      </c>
      <c r="C24" s="14">
        <v>652</v>
      </c>
      <c r="D24" s="6" t="s">
        <v>209</v>
      </c>
      <c r="E24" s="67">
        <v>22487</v>
      </c>
      <c r="F24" s="5">
        <v>24000</v>
      </c>
      <c r="G24" s="5">
        <v>23250</v>
      </c>
      <c r="H24" s="5">
        <v>19500</v>
      </c>
    </row>
    <row r="25" spans="2:8" ht="30" x14ac:dyDescent="0.25">
      <c r="B25" s="56" t="s">
        <v>50</v>
      </c>
      <c r="C25" s="14">
        <v>652</v>
      </c>
      <c r="D25" s="6" t="s">
        <v>42</v>
      </c>
      <c r="E25" s="67">
        <v>20000</v>
      </c>
      <c r="F25" s="5">
        <v>20000</v>
      </c>
      <c r="G25" s="5">
        <v>20000</v>
      </c>
      <c r="H25" s="5">
        <v>20000</v>
      </c>
    </row>
    <row r="26" spans="2:8" x14ac:dyDescent="0.25">
      <c r="B26" s="56" t="s">
        <v>53</v>
      </c>
      <c r="C26" s="14">
        <v>661</v>
      </c>
      <c r="D26" s="6" t="s">
        <v>188</v>
      </c>
      <c r="E26" s="67">
        <v>0</v>
      </c>
      <c r="F26" s="5">
        <v>65000</v>
      </c>
      <c r="G26" s="5">
        <v>65000</v>
      </c>
      <c r="H26" s="5">
        <v>65000</v>
      </c>
    </row>
    <row r="27" spans="2:8" ht="30" x14ac:dyDescent="0.25">
      <c r="B27" s="56" t="s">
        <v>56</v>
      </c>
      <c r="C27" s="14">
        <v>681</v>
      </c>
      <c r="D27" s="6" t="s">
        <v>44</v>
      </c>
      <c r="E27" s="67">
        <v>1000</v>
      </c>
      <c r="F27" s="5">
        <v>1000</v>
      </c>
      <c r="G27" s="5">
        <v>1000</v>
      </c>
      <c r="H27" s="5">
        <v>1000</v>
      </c>
    </row>
    <row r="28" spans="2:8" x14ac:dyDescent="0.25">
      <c r="B28" s="56"/>
      <c r="C28" s="14"/>
      <c r="D28" s="6" t="s">
        <v>220</v>
      </c>
      <c r="E28" s="67">
        <v>53000</v>
      </c>
      <c r="F28" s="5"/>
      <c r="G28" s="5"/>
      <c r="H28" s="5"/>
    </row>
    <row r="29" spans="2:8" ht="30" x14ac:dyDescent="0.25">
      <c r="B29" s="56" t="s">
        <v>58</v>
      </c>
      <c r="C29" s="14">
        <v>681</v>
      </c>
      <c r="D29" s="6" t="s">
        <v>46</v>
      </c>
      <c r="E29" s="67">
        <v>60000</v>
      </c>
      <c r="F29" s="5">
        <v>70000</v>
      </c>
      <c r="G29" s="5">
        <v>80000</v>
      </c>
      <c r="H29" s="5">
        <v>90000</v>
      </c>
    </row>
    <row r="30" spans="2:8" x14ac:dyDescent="0.25">
      <c r="B30" s="56" t="s">
        <v>61</v>
      </c>
      <c r="C30" s="14">
        <v>683</v>
      </c>
      <c r="D30" s="6" t="s">
        <v>48</v>
      </c>
      <c r="E30" s="67">
        <v>80000</v>
      </c>
      <c r="F30" s="5">
        <v>80000</v>
      </c>
      <c r="G30" s="5">
        <v>90000</v>
      </c>
      <c r="H30" s="5">
        <v>100000</v>
      </c>
    </row>
    <row r="31" spans="2:8" x14ac:dyDescent="0.25">
      <c r="B31" s="50" t="s">
        <v>49</v>
      </c>
      <c r="C31" s="22"/>
      <c r="D31" s="71"/>
      <c r="E31" s="78">
        <f>E32</f>
        <v>6235936</v>
      </c>
      <c r="F31" s="78">
        <f t="shared" ref="F31:H31" si="2">F32</f>
        <v>6250000</v>
      </c>
      <c r="G31" s="78">
        <f t="shared" si="2"/>
        <v>6300000</v>
      </c>
      <c r="H31" s="78">
        <f t="shared" si="2"/>
        <v>6350000</v>
      </c>
    </row>
    <row r="32" spans="2:8" x14ac:dyDescent="0.25">
      <c r="B32" s="56" t="s">
        <v>64</v>
      </c>
      <c r="C32" s="14">
        <v>653</v>
      </c>
      <c r="D32" s="6" t="s">
        <v>51</v>
      </c>
      <c r="E32" s="67">
        <v>6235936</v>
      </c>
      <c r="F32" s="73">
        <v>6250000</v>
      </c>
      <c r="G32" s="73">
        <v>6300000</v>
      </c>
      <c r="H32" s="73">
        <v>6350000</v>
      </c>
    </row>
    <row r="33" spans="2:8" x14ac:dyDescent="0.25">
      <c r="B33" s="50" t="s">
        <v>52</v>
      </c>
      <c r="C33" s="22"/>
      <c r="D33" s="71"/>
      <c r="E33" s="78">
        <f>E34</f>
        <v>1435115</v>
      </c>
      <c r="F33" s="78">
        <f t="shared" ref="F33" si="3">F34</f>
        <v>1000000</v>
      </c>
      <c r="G33" s="78">
        <f t="shared" ref="G33" si="4">G34</f>
        <v>700000</v>
      </c>
      <c r="H33" s="78">
        <f t="shared" ref="H33" si="5">H34</f>
        <v>700000</v>
      </c>
    </row>
    <row r="34" spans="2:8" x14ac:dyDescent="0.25">
      <c r="B34" s="56" t="s">
        <v>67</v>
      </c>
      <c r="C34" s="14">
        <v>653</v>
      </c>
      <c r="D34" s="6" t="s">
        <v>54</v>
      </c>
      <c r="E34" s="67">
        <v>1435115</v>
      </c>
      <c r="F34" s="73">
        <v>1000000</v>
      </c>
      <c r="G34" s="73">
        <v>700000</v>
      </c>
      <c r="H34" s="73">
        <v>700000</v>
      </c>
    </row>
    <row r="35" spans="2:8" x14ac:dyDescent="0.25">
      <c r="B35" s="50" t="s">
        <v>55</v>
      </c>
      <c r="C35" s="22"/>
      <c r="D35" s="71"/>
      <c r="E35" s="78">
        <f>E36</f>
        <v>100000</v>
      </c>
      <c r="F35" s="78">
        <f t="shared" ref="F35" si="6">F36</f>
        <v>100000</v>
      </c>
      <c r="G35" s="78">
        <f t="shared" ref="G35" si="7">G36</f>
        <v>100000</v>
      </c>
      <c r="H35" s="78">
        <f t="shared" ref="H35" si="8">H36</f>
        <v>100000</v>
      </c>
    </row>
    <row r="36" spans="2:8" x14ac:dyDescent="0.25">
      <c r="B36" s="56" t="s">
        <v>69</v>
      </c>
      <c r="C36" s="14">
        <v>642</v>
      </c>
      <c r="D36" s="6" t="s">
        <v>57</v>
      </c>
      <c r="E36" s="67">
        <v>100000</v>
      </c>
      <c r="F36" s="5">
        <v>100000</v>
      </c>
      <c r="G36" s="5">
        <v>100000</v>
      </c>
      <c r="H36" s="5">
        <v>100000</v>
      </c>
    </row>
    <row r="37" spans="2:8" x14ac:dyDescent="0.25">
      <c r="B37" s="50" t="s">
        <v>71</v>
      </c>
      <c r="C37" s="22"/>
      <c r="D37" s="71"/>
      <c r="E37" s="78">
        <f>E38</f>
        <v>106178</v>
      </c>
      <c r="F37" s="78">
        <f t="shared" ref="F37" si="9">F38</f>
        <v>100000</v>
      </c>
      <c r="G37" s="78">
        <f t="shared" ref="G37" si="10">G38</f>
        <v>100000</v>
      </c>
      <c r="H37" s="78">
        <f t="shared" ref="H37" si="11">H38</f>
        <v>100000</v>
      </c>
    </row>
    <row r="38" spans="2:8" x14ac:dyDescent="0.25">
      <c r="B38" s="56" t="s">
        <v>61</v>
      </c>
      <c r="C38" s="14">
        <v>652</v>
      </c>
      <c r="D38" s="6" t="s">
        <v>59</v>
      </c>
      <c r="E38" s="67">
        <v>106178</v>
      </c>
      <c r="F38" s="5">
        <v>100000</v>
      </c>
      <c r="G38" s="5">
        <v>100000</v>
      </c>
      <c r="H38" s="5">
        <v>100000</v>
      </c>
    </row>
    <row r="39" spans="2:8" x14ac:dyDescent="0.25">
      <c r="B39" s="50" t="s">
        <v>60</v>
      </c>
      <c r="C39" s="22"/>
      <c r="D39" s="71"/>
      <c r="E39" s="78">
        <f>E40</f>
        <v>12000</v>
      </c>
      <c r="F39" s="78">
        <f t="shared" ref="F39" si="12">F40</f>
        <v>10000</v>
      </c>
      <c r="G39" s="78">
        <f t="shared" ref="G39" si="13">G40</f>
        <v>10000</v>
      </c>
      <c r="H39" s="78">
        <f t="shared" ref="H39" si="14">H40</f>
        <v>10000</v>
      </c>
    </row>
    <row r="40" spans="2:8" x14ac:dyDescent="0.25">
      <c r="B40" s="56" t="s">
        <v>169</v>
      </c>
      <c r="C40" s="14">
        <v>642</v>
      </c>
      <c r="D40" s="6" t="s">
        <v>62</v>
      </c>
      <c r="E40" s="67">
        <v>12000</v>
      </c>
      <c r="F40" s="5">
        <v>10000</v>
      </c>
      <c r="G40" s="5">
        <v>10000</v>
      </c>
      <c r="H40" s="5">
        <v>10000</v>
      </c>
    </row>
    <row r="41" spans="2:8" x14ac:dyDescent="0.25">
      <c r="B41" s="50" t="s">
        <v>63</v>
      </c>
      <c r="C41" s="22"/>
      <c r="D41" s="71"/>
      <c r="E41" s="78">
        <f>E42</f>
        <v>50000</v>
      </c>
      <c r="F41" s="78">
        <f t="shared" ref="F41" si="15">F42</f>
        <v>50000</v>
      </c>
      <c r="G41" s="78">
        <f t="shared" ref="G41" si="16">G42</f>
        <v>50000</v>
      </c>
      <c r="H41" s="78">
        <f t="shared" ref="H41" si="17">H42</f>
        <v>50000</v>
      </c>
    </row>
    <row r="42" spans="2:8" ht="30" x14ac:dyDescent="0.25">
      <c r="B42" s="56" t="s">
        <v>79</v>
      </c>
      <c r="C42" s="14">
        <v>642</v>
      </c>
      <c r="D42" s="6" t="s">
        <v>65</v>
      </c>
      <c r="E42" s="67">
        <v>50000</v>
      </c>
      <c r="F42" s="5">
        <v>50000</v>
      </c>
      <c r="G42" s="5">
        <v>50000</v>
      </c>
      <c r="H42" s="5">
        <v>50000</v>
      </c>
    </row>
    <row r="43" spans="2:8" x14ac:dyDescent="0.25">
      <c r="B43" s="50" t="s">
        <v>66</v>
      </c>
      <c r="C43" s="22"/>
      <c r="D43" s="71"/>
      <c r="E43" s="78">
        <f>E44+E45+E46</f>
        <v>42640</v>
      </c>
      <c r="F43" s="78">
        <f t="shared" ref="F43:H43" si="18">F44+F45+F46</f>
        <v>30000</v>
      </c>
      <c r="G43" s="78">
        <f t="shared" si="18"/>
        <v>26000</v>
      </c>
      <c r="H43" s="78">
        <f t="shared" si="18"/>
        <v>22000</v>
      </c>
    </row>
    <row r="44" spans="2:8" ht="30" x14ac:dyDescent="0.25">
      <c r="B44" s="56" t="s">
        <v>80</v>
      </c>
      <c r="C44" s="14">
        <v>642</v>
      </c>
      <c r="D44" s="6" t="s">
        <v>68</v>
      </c>
      <c r="E44" s="67">
        <v>6640</v>
      </c>
      <c r="F44" s="5">
        <v>5000</v>
      </c>
      <c r="G44" s="5">
        <v>5000</v>
      </c>
      <c r="H44" s="5">
        <v>5000</v>
      </c>
    </row>
    <row r="45" spans="2:8" x14ac:dyDescent="0.25">
      <c r="B45" s="56" t="s">
        <v>74</v>
      </c>
      <c r="C45" s="14">
        <v>652</v>
      </c>
      <c r="D45" s="6" t="s">
        <v>70</v>
      </c>
      <c r="E45" s="67">
        <v>5000</v>
      </c>
      <c r="F45" s="5">
        <v>5000</v>
      </c>
      <c r="G45" s="5">
        <v>6000</v>
      </c>
      <c r="H45" s="5">
        <v>7000</v>
      </c>
    </row>
    <row r="46" spans="2:8" ht="30" x14ac:dyDescent="0.25">
      <c r="B46" s="56" t="s">
        <v>76</v>
      </c>
      <c r="C46" s="14">
        <v>652</v>
      </c>
      <c r="D46" s="6" t="s">
        <v>216</v>
      </c>
      <c r="E46" s="67">
        <v>31000</v>
      </c>
      <c r="F46" s="5">
        <v>20000</v>
      </c>
      <c r="G46" s="5">
        <v>15000</v>
      </c>
      <c r="H46" s="5">
        <v>10000</v>
      </c>
    </row>
    <row r="47" spans="2:8" x14ac:dyDescent="0.25">
      <c r="B47" s="50" t="s">
        <v>73</v>
      </c>
      <c r="C47" s="22"/>
      <c r="D47" s="71"/>
      <c r="E47" s="78">
        <f>E48+E49+E50</f>
        <v>746625</v>
      </c>
      <c r="F47" s="78">
        <f t="shared" ref="F47:H47" si="19">F48+F49+F50</f>
        <v>0</v>
      </c>
      <c r="G47" s="78">
        <f t="shared" si="19"/>
        <v>90000</v>
      </c>
      <c r="H47" s="78">
        <f t="shared" si="19"/>
        <v>0</v>
      </c>
    </row>
    <row r="48" spans="2:8" ht="30" x14ac:dyDescent="0.25">
      <c r="B48" s="56" t="s">
        <v>77</v>
      </c>
      <c r="C48" s="14">
        <v>633</v>
      </c>
      <c r="D48" s="6" t="s">
        <v>75</v>
      </c>
      <c r="E48" s="67"/>
      <c r="F48" s="5">
        <v>0</v>
      </c>
      <c r="G48" s="5">
        <v>90000</v>
      </c>
      <c r="H48" s="5">
        <v>0</v>
      </c>
    </row>
    <row r="49" spans="2:8" x14ac:dyDescent="0.25">
      <c r="B49" s="56" t="s">
        <v>76</v>
      </c>
      <c r="C49" s="14">
        <v>633</v>
      </c>
      <c r="D49" s="6" t="s">
        <v>221</v>
      </c>
      <c r="E49" s="67">
        <v>266778</v>
      </c>
      <c r="F49" s="5"/>
      <c r="G49" s="5"/>
      <c r="H49" s="5"/>
    </row>
    <row r="50" spans="2:8" x14ac:dyDescent="0.25">
      <c r="B50" s="56" t="s">
        <v>77</v>
      </c>
      <c r="C50" s="14">
        <v>633</v>
      </c>
      <c r="D50" s="6" t="s">
        <v>222</v>
      </c>
      <c r="E50" s="67">
        <f>746625-266778</f>
        <v>479847</v>
      </c>
      <c r="F50" s="5"/>
      <c r="G50" s="5"/>
      <c r="H50" s="5"/>
    </row>
    <row r="51" spans="2:8" x14ac:dyDescent="0.25">
      <c r="B51" s="56"/>
      <c r="C51" s="14"/>
      <c r="D51" s="6"/>
      <c r="E51" s="67"/>
      <c r="F51" s="5"/>
      <c r="G51" s="5"/>
      <c r="H51" s="5"/>
    </row>
    <row r="52" spans="2:8" x14ac:dyDescent="0.25">
      <c r="B52" s="50" t="s">
        <v>78</v>
      </c>
      <c r="C52" s="22"/>
      <c r="D52" s="71"/>
      <c r="E52" s="78">
        <f>SUM(E53:E69)</f>
        <v>728451</v>
      </c>
      <c r="F52" s="78">
        <f t="shared" ref="F52:H52" si="20">SUM(F53:F69)</f>
        <v>1054900</v>
      </c>
      <c r="G52" s="78">
        <f t="shared" si="20"/>
        <v>814900</v>
      </c>
      <c r="H52" s="78">
        <f t="shared" si="20"/>
        <v>614900</v>
      </c>
    </row>
    <row r="53" spans="2:8" x14ac:dyDescent="0.25">
      <c r="B53" s="56" t="s">
        <v>83</v>
      </c>
      <c r="C53" s="14">
        <v>633</v>
      </c>
      <c r="D53" s="6" t="s">
        <v>165</v>
      </c>
      <c r="E53" s="67">
        <v>18396</v>
      </c>
      <c r="F53" s="5">
        <v>19500</v>
      </c>
      <c r="G53" s="5">
        <v>19500</v>
      </c>
      <c r="H53" s="5">
        <v>19500</v>
      </c>
    </row>
    <row r="54" spans="2:8" ht="30" x14ac:dyDescent="0.25">
      <c r="B54" s="56" t="s">
        <v>84</v>
      </c>
      <c r="C54" s="14">
        <v>633</v>
      </c>
      <c r="D54" s="6" t="s">
        <v>81</v>
      </c>
      <c r="E54" s="67">
        <v>26545</v>
      </c>
      <c r="F54" s="5">
        <v>10000</v>
      </c>
      <c r="G54" s="5">
        <v>0</v>
      </c>
      <c r="H54" s="5">
        <v>0</v>
      </c>
    </row>
    <row r="55" spans="2:8" ht="30" x14ac:dyDescent="0.25">
      <c r="B55" s="56" t="s">
        <v>85</v>
      </c>
      <c r="C55" s="14">
        <v>633</v>
      </c>
      <c r="D55" s="6" t="s">
        <v>208</v>
      </c>
      <c r="E55" s="67">
        <v>63434</v>
      </c>
      <c r="F55" s="5">
        <v>473400</v>
      </c>
      <c r="G55" s="5">
        <v>473400</v>
      </c>
      <c r="H55" s="5">
        <v>473400</v>
      </c>
    </row>
    <row r="56" spans="2:8" x14ac:dyDescent="0.25">
      <c r="B56" s="56" t="s">
        <v>86</v>
      </c>
      <c r="C56" s="14">
        <v>633</v>
      </c>
      <c r="D56" s="6" t="s">
        <v>210</v>
      </c>
      <c r="E56" s="67">
        <v>76979</v>
      </c>
      <c r="F56" s="5">
        <v>77000</v>
      </c>
      <c r="G56" s="5">
        <v>77000</v>
      </c>
      <c r="H56" s="5">
        <v>77000</v>
      </c>
    </row>
    <row r="57" spans="2:8" ht="30" x14ac:dyDescent="0.25">
      <c r="B57" s="56" t="s">
        <v>87</v>
      </c>
      <c r="C57" s="14">
        <v>633</v>
      </c>
      <c r="D57" s="6" t="s">
        <v>89</v>
      </c>
      <c r="E57" s="67">
        <f>26332+14059</f>
        <v>40391</v>
      </c>
      <c r="F57" s="5">
        <v>45000</v>
      </c>
      <c r="G57" s="5">
        <v>45000</v>
      </c>
      <c r="H57" s="5">
        <v>45000</v>
      </c>
    </row>
    <row r="58" spans="2:8" ht="30" x14ac:dyDescent="0.25">
      <c r="B58" s="56" t="s">
        <v>88</v>
      </c>
      <c r="C58" s="14">
        <v>633</v>
      </c>
      <c r="D58" s="6" t="s">
        <v>161</v>
      </c>
      <c r="E58" s="67"/>
      <c r="F58" s="5">
        <v>150000</v>
      </c>
      <c r="G58" s="5">
        <v>0</v>
      </c>
      <c r="H58" s="5">
        <v>0</v>
      </c>
    </row>
    <row r="59" spans="2:8" ht="30" x14ac:dyDescent="0.25">
      <c r="B59" s="56" t="s">
        <v>170</v>
      </c>
      <c r="C59" s="14">
        <v>633</v>
      </c>
      <c r="D59" s="6" t="s">
        <v>162</v>
      </c>
      <c r="E59" s="67"/>
      <c r="F59" s="5">
        <v>150000</v>
      </c>
      <c r="G59" s="5">
        <v>0</v>
      </c>
      <c r="H59" s="5">
        <v>0</v>
      </c>
    </row>
    <row r="60" spans="2:8" ht="30" x14ac:dyDescent="0.25">
      <c r="B60" s="56" t="s">
        <v>171</v>
      </c>
      <c r="C60" s="14">
        <v>633</v>
      </c>
      <c r="D60" s="6" t="s">
        <v>163</v>
      </c>
      <c r="E60" s="67"/>
      <c r="F60" s="5">
        <v>130000</v>
      </c>
      <c r="G60" s="5">
        <v>200000</v>
      </c>
      <c r="H60" s="5">
        <v>0</v>
      </c>
    </row>
    <row r="61" spans="2:8" x14ac:dyDescent="0.25">
      <c r="B61" s="56" t="s">
        <v>86</v>
      </c>
      <c r="C61" s="14">
        <v>633</v>
      </c>
      <c r="D61" s="6" t="s">
        <v>223</v>
      </c>
      <c r="E61" s="67">
        <v>66361</v>
      </c>
      <c r="F61" s="5"/>
      <c r="G61" s="5">
        <v>0</v>
      </c>
      <c r="H61" s="5">
        <v>0</v>
      </c>
    </row>
    <row r="62" spans="2:8" x14ac:dyDescent="0.25">
      <c r="B62" s="56" t="s">
        <v>87</v>
      </c>
      <c r="C62" s="14">
        <v>633</v>
      </c>
      <c r="D62" s="6" t="s">
        <v>224</v>
      </c>
      <c r="E62" s="67">
        <v>2218</v>
      </c>
      <c r="F62" s="5"/>
      <c r="G62" s="5">
        <v>0</v>
      </c>
      <c r="H62" s="5">
        <v>0</v>
      </c>
    </row>
    <row r="63" spans="2:8" x14ac:dyDescent="0.25">
      <c r="B63" s="56" t="s">
        <v>88</v>
      </c>
      <c r="C63" s="14">
        <v>633</v>
      </c>
      <c r="D63" s="6" t="s">
        <v>225</v>
      </c>
      <c r="E63" s="67">
        <v>35009</v>
      </c>
      <c r="F63" s="5"/>
      <c r="G63" s="5">
        <v>0</v>
      </c>
      <c r="H63" s="5">
        <v>0</v>
      </c>
    </row>
    <row r="64" spans="2:8" x14ac:dyDescent="0.25">
      <c r="B64" s="56" t="s">
        <v>83</v>
      </c>
      <c r="C64" s="14">
        <v>633</v>
      </c>
      <c r="D64" s="6" t="s">
        <v>226</v>
      </c>
      <c r="E64" s="67">
        <f>224742+66621</f>
        <v>291363</v>
      </c>
      <c r="F64" s="13"/>
      <c r="G64" s="13"/>
      <c r="H64" s="13"/>
    </row>
    <row r="65" spans="2:8" x14ac:dyDescent="0.25">
      <c r="B65" s="56" t="s">
        <v>90</v>
      </c>
      <c r="C65" s="14">
        <v>633</v>
      </c>
      <c r="D65" s="84" t="s">
        <v>227</v>
      </c>
      <c r="E65" s="85">
        <v>33200</v>
      </c>
      <c r="F65" s="12"/>
      <c r="G65" s="5">
        <v>0</v>
      </c>
      <c r="H65" s="5">
        <v>0</v>
      </c>
    </row>
    <row r="66" spans="2:8" x14ac:dyDescent="0.25">
      <c r="B66" s="56" t="s">
        <v>91</v>
      </c>
      <c r="C66" s="14">
        <v>633</v>
      </c>
      <c r="D66" s="6" t="s">
        <v>228</v>
      </c>
      <c r="E66" s="67">
        <v>3044</v>
      </c>
      <c r="F66" s="5"/>
      <c r="G66" s="5">
        <v>0</v>
      </c>
      <c r="H66" s="5">
        <v>0</v>
      </c>
    </row>
    <row r="67" spans="2:8" x14ac:dyDescent="0.25">
      <c r="B67" s="56" t="s">
        <v>92</v>
      </c>
      <c r="C67" s="14">
        <v>633</v>
      </c>
      <c r="D67" s="6" t="s">
        <v>229</v>
      </c>
      <c r="E67" s="67">
        <v>44462</v>
      </c>
      <c r="F67" s="5"/>
      <c r="G67" s="5">
        <v>0</v>
      </c>
      <c r="H67" s="5">
        <v>0</v>
      </c>
    </row>
    <row r="68" spans="2:8" x14ac:dyDescent="0.25">
      <c r="B68" s="56" t="s">
        <v>93</v>
      </c>
      <c r="C68" s="14">
        <v>633</v>
      </c>
      <c r="D68" s="6" t="s">
        <v>230</v>
      </c>
      <c r="E68" s="67">
        <v>27049</v>
      </c>
      <c r="F68" s="5"/>
      <c r="G68" s="5">
        <v>0</v>
      </c>
      <c r="H68" s="5">
        <v>0</v>
      </c>
    </row>
    <row r="69" spans="2:8" hidden="1" x14ac:dyDescent="0.25">
      <c r="B69" s="56" t="s">
        <v>94</v>
      </c>
      <c r="C69" s="14">
        <v>633</v>
      </c>
      <c r="D69" s="6"/>
      <c r="E69" s="67"/>
      <c r="F69" s="5"/>
      <c r="G69" s="5">
        <v>0</v>
      </c>
      <c r="H69" s="5">
        <v>0</v>
      </c>
    </row>
    <row r="70" spans="2:8" x14ac:dyDescent="0.25">
      <c r="B70" s="50" t="s">
        <v>194</v>
      </c>
      <c r="C70" s="22"/>
      <c r="D70" s="71"/>
      <c r="E70" s="21">
        <f>E71+E72+E73+E74+E75</f>
        <v>1238575</v>
      </c>
      <c r="F70" s="21">
        <f t="shared" ref="F70:H70" si="21">F71+F72+F73+F74+F75</f>
        <v>107800</v>
      </c>
      <c r="G70" s="21">
        <f t="shared" si="21"/>
        <v>0</v>
      </c>
      <c r="H70" s="21">
        <f t="shared" si="21"/>
        <v>0</v>
      </c>
    </row>
    <row r="71" spans="2:8" ht="30" x14ac:dyDescent="0.25">
      <c r="B71" s="56" t="s">
        <v>211</v>
      </c>
      <c r="C71" s="14">
        <v>634</v>
      </c>
      <c r="D71" s="6" t="s">
        <v>195</v>
      </c>
      <c r="E71" s="67">
        <v>55475</v>
      </c>
      <c r="F71" s="5">
        <v>10000</v>
      </c>
      <c r="G71" s="5">
        <v>0</v>
      </c>
      <c r="H71" s="5">
        <v>0</v>
      </c>
    </row>
    <row r="72" spans="2:8" ht="30" x14ac:dyDescent="0.25">
      <c r="B72" s="56" t="s">
        <v>212</v>
      </c>
      <c r="C72" s="14">
        <v>634</v>
      </c>
      <c r="D72" s="6" t="s">
        <v>196</v>
      </c>
      <c r="E72" s="67">
        <v>1044000</v>
      </c>
      <c r="F72" s="5">
        <v>97800</v>
      </c>
      <c r="G72" s="5">
        <v>0</v>
      </c>
      <c r="H72" s="5">
        <v>0</v>
      </c>
    </row>
    <row r="73" spans="2:8" ht="30" x14ac:dyDescent="0.25">
      <c r="B73" s="56" t="s">
        <v>98</v>
      </c>
      <c r="C73" s="14"/>
      <c r="D73" s="6" t="s">
        <v>231</v>
      </c>
      <c r="E73" s="67">
        <v>44685</v>
      </c>
      <c r="F73" s="5"/>
      <c r="G73" s="5">
        <v>0</v>
      </c>
      <c r="H73" s="5">
        <v>0</v>
      </c>
    </row>
    <row r="74" spans="2:8" ht="30" x14ac:dyDescent="0.25">
      <c r="B74" s="56" t="s">
        <v>99</v>
      </c>
      <c r="C74" s="14"/>
      <c r="D74" s="6" t="s">
        <v>232</v>
      </c>
      <c r="E74" s="67">
        <v>76967</v>
      </c>
      <c r="F74" s="5"/>
      <c r="G74" s="5">
        <v>0</v>
      </c>
      <c r="H74" s="5">
        <v>0</v>
      </c>
    </row>
    <row r="75" spans="2:8" x14ac:dyDescent="0.25">
      <c r="B75" s="56" t="s">
        <v>100</v>
      </c>
      <c r="C75" s="14"/>
      <c r="D75" s="6" t="s">
        <v>233</v>
      </c>
      <c r="E75" s="67">
        <v>17448</v>
      </c>
      <c r="F75" s="5"/>
      <c r="G75" s="5"/>
      <c r="H75" s="5"/>
    </row>
    <row r="76" spans="2:8" x14ac:dyDescent="0.25">
      <c r="B76" s="50" t="s">
        <v>101</v>
      </c>
      <c r="C76" s="22"/>
      <c r="D76" s="71"/>
      <c r="E76" s="78">
        <f>E77+E78+E79</f>
        <v>1445927</v>
      </c>
      <c r="F76" s="78">
        <f t="shared" ref="F76:H76" si="22">F77+F78+F79</f>
        <v>1445927</v>
      </c>
      <c r="G76" s="78">
        <f t="shared" si="22"/>
        <v>1445927</v>
      </c>
      <c r="H76" s="78">
        <f t="shared" si="22"/>
        <v>1445927</v>
      </c>
    </row>
    <row r="77" spans="2:8" ht="30" x14ac:dyDescent="0.25">
      <c r="B77" s="56" t="s">
        <v>92</v>
      </c>
      <c r="C77" s="14">
        <v>611</v>
      </c>
      <c r="D77" s="6" t="s">
        <v>103</v>
      </c>
      <c r="E77" s="67">
        <v>395670</v>
      </c>
      <c r="F77" s="5">
        <f>F5*2.57%</f>
        <v>539699.99999999988</v>
      </c>
      <c r="G77" s="5">
        <f>G5*2.57%</f>
        <v>565399.99999999988</v>
      </c>
      <c r="H77" s="5">
        <f>H5*2.57%</f>
        <v>591099.99999999988</v>
      </c>
    </row>
    <row r="78" spans="2:8" ht="30" x14ac:dyDescent="0.25">
      <c r="B78" s="56" t="s">
        <v>93</v>
      </c>
      <c r="C78" s="14">
        <v>635</v>
      </c>
      <c r="D78" s="6" t="s">
        <v>105</v>
      </c>
      <c r="E78" s="67">
        <v>850257</v>
      </c>
      <c r="F78" s="5">
        <v>706227</v>
      </c>
      <c r="G78" s="5">
        <v>680527</v>
      </c>
      <c r="H78" s="5">
        <v>654827</v>
      </c>
    </row>
    <row r="79" spans="2:8" ht="30" x14ac:dyDescent="0.25">
      <c r="B79" s="56" t="s">
        <v>94</v>
      </c>
      <c r="C79" s="14">
        <v>635</v>
      </c>
      <c r="D79" s="6" t="s">
        <v>106</v>
      </c>
      <c r="E79" s="67">
        <v>200000</v>
      </c>
      <c r="F79" s="5">
        <v>200000</v>
      </c>
      <c r="G79" s="5">
        <v>200000</v>
      </c>
      <c r="H79" s="5">
        <v>200000</v>
      </c>
    </row>
    <row r="80" spans="2:8" x14ac:dyDescent="0.25">
      <c r="B80" s="50" t="s">
        <v>107</v>
      </c>
      <c r="C80" s="22"/>
      <c r="D80" s="71"/>
      <c r="E80" s="78">
        <f>E81+E82</f>
        <v>989294</v>
      </c>
      <c r="F80" s="78">
        <f t="shared" ref="F80:H80" si="23">F81+F82</f>
        <v>989294</v>
      </c>
      <c r="G80" s="78">
        <f t="shared" si="23"/>
        <v>989294</v>
      </c>
      <c r="H80" s="78">
        <f t="shared" si="23"/>
        <v>989294</v>
      </c>
    </row>
    <row r="81" spans="2:8" ht="30" x14ac:dyDescent="0.25">
      <c r="B81" s="56" t="s">
        <v>95</v>
      </c>
      <c r="C81" s="14">
        <v>611</v>
      </c>
      <c r="D81" s="6" t="s">
        <v>109</v>
      </c>
      <c r="E81" s="67">
        <v>216000</v>
      </c>
      <c r="F81" s="5">
        <f>F5*1.35%</f>
        <v>283500.00000000006</v>
      </c>
      <c r="G81" s="5">
        <f>G5*1.35%</f>
        <v>297000.00000000006</v>
      </c>
      <c r="H81" s="5">
        <f>H5*1.35%</f>
        <v>310500.00000000006</v>
      </c>
    </row>
    <row r="82" spans="2:8" ht="30" x14ac:dyDescent="0.25">
      <c r="B82" s="56" t="s">
        <v>96</v>
      </c>
      <c r="C82" s="14">
        <v>635</v>
      </c>
      <c r="D82" s="6" t="s">
        <v>110</v>
      </c>
      <c r="E82" s="67">
        <v>773294</v>
      </c>
      <c r="F82" s="5">
        <v>705794</v>
      </c>
      <c r="G82" s="5">
        <v>692294</v>
      </c>
      <c r="H82" s="5">
        <v>678794</v>
      </c>
    </row>
    <row r="83" spans="2:8" hidden="1" x14ac:dyDescent="0.25">
      <c r="B83" s="50" t="s">
        <v>111</v>
      </c>
      <c r="C83" s="22"/>
      <c r="D83" s="71"/>
      <c r="E83" s="78"/>
      <c r="F83" s="21"/>
      <c r="G83" s="21"/>
      <c r="H83" s="21"/>
    </row>
    <row r="84" spans="2:8" hidden="1" x14ac:dyDescent="0.25">
      <c r="B84" s="56"/>
      <c r="C84" s="14"/>
      <c r="D84" s="6"/>
      <c r="E84" s="67"/>
      <c r="F84" s="5"/>
      <c r="G84" s="5"/>
      <c r="H84" s="5"/>
    </row>
    <row r="85" spans="2:8" x14ac:dyDescent="0.25">
      <c r="B85" s="50" t="s">
        <v>112</v>
      </c>
      <c r="C85" s="22"/>
      <c r="D85" s="71"/>
      <c r="E85" s="78">
        <f>E88+E89</f>
        <v>1391250</v>
      </c>
      <c r="F85" s="78">
        <f t="shared" ref="F85:H85" si="24">F88+F89</f>
        <v>900000</v>
      </c>
      <c r="G85" s="78">
        <f t="shared" si="24"/>
        <v>590000</v>
      </c>
      <c r="H85" s="78">
        <f t="shared" si="24"/>
        <v>600000</v>
      </c>
    </row>
    <row r="86" spans="2:8" hidden="1" x14ac:dyDescent="0.25">
      <c r="B86" s="56" t="s">
        <v>92</v>
      </c>
      <c r="C86" s="14">
        <v>634</v>
      </c>
      <c r="D86" s="6"/>
      <c r="E86" s="67"/>
      <c r="F86" s="5"/>
      <c r="G86" s="5"/>
      <c r="H86" s="5"/>
    </row>
    <row r="87" spans="2:8" hidden="1" x14ac:dyDescent="0.25">
      <c r="B87" s="56" t="s">
        <v>93</v>
      </c>
      <c r="C87" s="14">
        <v>634</v>
      </c>
      <c r="D87" s="6"/>
      <c r="E87" s="67"/>
      <c r="F87" s="5"/>
      <c r="G87" s="5"/>
      <c r="H87" s="5"/>
    </row>
    <row r="88" spans="2:8" ht="30" x14ac:dyDescent="0.25">
      <c r="B88" s="56" t="s">
        <v>97</v>
      </c>
      <c r="C88" s="14">
        <v>634</v>
      </c>
      <c r="D88" s="6" t="s">
        <v>203</v>
      </c>
      <c r="E88" s="67">
        <v>820000</v>
      </c>
      <c r="F88" s="5">
        <v>320000</v>
      </c>
      <c r="G88" s="5"/>
      <c r="H88" s="5"/>
    </row>
    <row r="89" spans="2:8" ht="30" x14ac:dyDescent="0.25">
      <c r="B89" s="56" t="s">
        <v>98</v>
      </c>
      <c r="C89" s="14">
        <v>634</v>
      </c>
      <c r="D89" s="6" t="s">
        <v>113</v>
      </c>
      <c r="E89" s="67">
        <v>571250</v>
      </c>
      <c r="F89" s="5">
        <v>580000</v>
      </c>
      <c r="G89" s="5">
        <v>590000</v>
      </c>
      <c r="H89" s="5">
        <v>600000</v>
      </c>
    </row>
    <row r="90" spans="2:8" x14ac:dyDescent="0.25">
      <c r="B90" s="56" t="s">
        <v>96</v>
      </c>
      <c r="C90" s="14">
        <v>634</v>
      </c>
      <c r="D90" s="6"/>
      <c r="E90" s="67"/>
      <c r="F90" s="5"/>
      <c r="G90" s="5"/>
      <c r="H90" s="5"/>
    </row>
    <row r="91" spans="2:8" x14ac:dyDescent="0.25">
      <c r="B91" s="50" t="s">
        <v>156</v>
      </c>
      <c r="C91" s="22"/>
      <c r="D91" s="71"/>
      <c r="E91" s="78">
        <f>SUM(E92:E114)</f>
        <v>17767745</v>
      </c>
      <c r="F91" s="78">
        <f t="shared" ref="F91:H91" si="25">SUM(F92:F114)</f>
        <v>14648168</v>
      </c>
      <c r="G91" s="78">
        <f t="shared" si="25"/>
        <v>10131709</v>
      </c>
      <c r="H91" s="78">
        <f t="shared" si="25"/>
        <v>475500</v>
      </c>
    </row>
    <row r="92" spans="2:8" ht="30" x14ac:dyDescent="0.25">
      <c r="B92" s="56" t="s">
        <v>102</v>
      </c>
      <c r="C92" s="14">
        <v>638</v>
      </c>
      <c r="D92" s="6" t="s">
        <v>114</v>
      </c>
      <c r="E92" s="67">
        <f>158421+89471</f>
        <v>247892</v>
      </c>
      <c r="F92" s="5">
        <v>255000</v>
      </c>
      <c r="G92" s="5">
        <v>255000</v>
      </c>
      <c r="H92" s="5">
        <v>255000</v>
      </c>
    </row>
    <row r="93" spans="2:8" ht="30" x14ac:dyDescent="0.25">
      <c r="B93" s="56" t="s">
        <v>104</v>
      </c>
      <c r="C93" s="14">
        <v>638</v>
      </c>
      <c r="D93" s="6" t="s">
        <v>115</v>
      </c>
      <c r="E93" s="67">
        <v>104233</v>
      </c>
      <c r="F93" s="5">
        <v>110500</v>
      </c>
      <c r="G93" s="5">
        <v>110500</v>
      </c>
      <c r="H93" s="5">
        <v>110500</v>
      </c>
    </row>
    <row r="94" spans="2:8" ht="30" x14ac:dyDescent="0.25">
      <c r="B94" s="56" t="s">
        <v>172</v>
      </c>
      <c r="C94" s="14">
        <v>638</v>
      </c>
      <c r="D94" s="6" t="s">
        <v>197</v>
      </c>
      <c r="E94" s="67">
        <v>1061149</v>
      </c>
      <c r="F94" s="5">
        <v>900000</v>
      </c>
      <c r="G94" s="5"/>
      <c r="H94" s="5"/>
    </row>
    <row r="95" spans="2:8" ht="30" x14ac:dyDescent="0.25">
      <c r="B95" s="56" t="s">
        <v>108</v>
      </c>
      <c r="C95" s="14">
        <v>638</v>
      </c>
      <c r="D95" s="6" t="s">
        <v>198</v>
      </c>
      <c r="E95" s="67">
        <v>1412621</v>
      </c>
      <c r="F95" s="13">
        <v>930000</v>
      </c>
      <c r="G95" s="13"/>
      <c r="H95" s="13"/>
    </row>
    <row r="96" spans="2:8" ht="30" x14ac:dyDescent="0.25">
      <c r="B96" s="56" t="s">
        <v>173</v>
      </c>
      <c r="C96" s="14">
        <v>638</v>
      </c>
      <c r="D96" s="6" t="s">
        <v>199</v>
      </c>
      <c r="E96" s="67">
        <v>285646</v>
      </c>
      <c r="F96" s="5">
        <v>400000</v>
      </c>
      <c r="G96" s="5"/>
      <c r="H96" s="5"/>
    </row>
    <row r="97" spans="2:8" x14ac:dyDescent="0.25">
      <c r="B97" s="56" t="s">
        <v>174</v>
      </c>
      <c r="C97" s="14">
        <v>638</v>
      </c>
      <c r="D97" s="6" t="s">
        <v>234</v>
      </c>
      <c r="E97" s="67">
        <v>359460</v>
      </c>
      <c r="F97" s="5"/>
      <c r="G97" s="5"/>
      <c r="H97" s="5"/>
    </row>
    <row r="98" spans="2:8" ht="30" x14ac:dyDescent="0.25">
      <c r="B98" s="56" t="s">
        <v>117</v>
      </c>
      <c r="C98" s="14">
        <v>638</v>
      </c>
      <c r="D98" s="6" t="s">
        <v>200</v>
      </c>
      <c r="E98" s="67">
        <v>4435346</v>
      </c>
      <c r="F98" s="73">
        <v>2500000</v>
      </c>
      <c r="G98" s="73">
        <v>1500000</v>
      </c>
      <c r="H98" s="73"/>
    </row>
    <row r="99" spans="2:8" ht="30" x14ac:dyDescent="0.25">
      <c r="B99" s="56" t="s">
        <v>175</v>
      </c>
      <c r="C99" s="14">
        <v>638</v>
      </c>
      <c r="D99" s="6" t="s">
        <v>201</v>
      </c>
      <c r="E99" s="67">
        <v>2221365</v>
      </c>
      <c r="F99" s="73">
        <v>2000000</v>
      </c>
      <c r="G99" s="73">
        <v>1300000</v>
      </c>
      <c r="H99" s="74"/>
    </row>
    <row r="100" spans="2:8" ht="30" x14ac:dyDescent="0.25">
      <c r="B100" s="56" t="s">
        <v>118</v>
      </c>
      <c r="C100" s="14">
        <v>638</v>
      </c>
      <c r="D100" s="6" t="s">
        <v>202</v>
      </c>
      <c r="E100" s="67">
        <v>2530206</v>
      </c>
      <c r="F100" s="73">
        <v>6000000</v>
      </c>
      <c r="G100" s="73">
        <v>6000000</v>
      </c>
      <c r="H100" s="73"/>
    </row>
    <row r="101" spans="2:8" ht="30" x14ac:dyDescent="0.25">
      <c r="B101" s="56" t="s">
        <v>176</v>
      </c>
      <c r="C101" s="14">
        <v>638</v>
      </c>
      <c r="D101" s="66" t="s">
        <v>236</v>
      </c>
      <c r="E101" s="80">
        <v>373704</v>
      </c>
      <c r="F101" s="5">
        <v>150000</v>
      </c>
      <c r="G101" s="5"/>
      <c r="H101" s="5"/>
    </row>
    <row r="102" spans="2:8" ht="30" x14ac:dyDescent="0.25">
      <c r="B102" s="56" t="s">
        <v>177</v>
      </c>
      <c r="C102" s="14">
        <v>638</v>
      </c>
      <c r="D102" s="6" t="s">
        <v>82</v>
      </c>
      <c r="E102" s="67">
        <v>89850</v>
      </c>
      <c r="F102" s="73">
        <v>102000</v>
      </c>
      <c r="G102" s="73">
        <v>105000</v>
      </c>
      <c r="H102" s="73">
        <v>110000</v>
      </c>
    </row>
    <row r="103" spans="2:8" ht="30" x14ac:dyDescent="0.25">
      <c r="B103" s="56" t="s">
        <v>179</v>
      </c>
      <c r="C103" s="14">
        <v>638</v>
      </c>
      <c r="D103" s="6" t="s">
        <v>181</v>
      </c>
      <c r="E103" s="67">
        <v>5973</v>
      </c>
      <c r="F103" s="5">
        <v>5973</v>
      </c>
      <c r="G103" s="5"/>
      <c r="H103" s="5"/>
    </row>
    <row r="104" spans="2:8" ht="30" x14ac:dyDescent="0.25">
      <c r="B104" s="56" t="s">
        <v>116</v>
      </c>
      <c r="C104" s="14">
        <v>638</v>
      </c>
      <c r="D104" s="6" t="s">
        <v>182</v>
      </c>
      <c r="E104" s="67">
        <v>381295</v>
      </c>
      <c r="F104" s="5">
        <v>244695</v>
      </c>
      <c r="G104" s="5">
        <v>0</v>
      </c>
      <c r="H104" s="5">
        <v>0</v>
      </c>
    </row>
    <row r="105" spans="2:8" ht="30" x14ac:dyDescent="0.25">
      <c r="B105" s="56" t="s">
        <v>180</v>
      </c>
      <c r="C105" s="14">
        <v>638</v>
      </c>
      <c r="D105" s="6" t="s">
        <v>183</v>
      </c>
      <c r="E105" s="67">
        <v>573362</v>
      </c>
      <c r="F105" s="5">
        <v>1050000</v>
      </c>
      <c r="G105" s="5">
        <v>861209</v>
      </c>
      <c r="H105" s="5"/>
    </row>
    <row r="106" spans="2:8" x14ac:dyDescent="0.25">
      <c r="B106" s="56"/>
      <c r="C106" s="14"/>
      <c r="D106" s="6" t="s">
        <v>228</v>
      </c>
      <c r="E106" s="67">
        <v>80078</v>
      </c>
      <c r="F106" s="5"/>
      <c r="G106" s="5"/>
      <c r="H106" s="5"/>
    </row>
    <row r="107" spans="2:8" x14ac:dyDescent="0.25">
      <c r="B107" s="56"/>
      <c r="C107" s="14"/>
      <c r="D107" s="6" t="s">
        <v>230</v>
      </c>
      <c r="E107" s="67">
        <v>158875</v>
      </c>
      <c r="F107" s="5"/>
      <c r="G107" s="5"/>
      <c r="H107" s="5"/>
    </row>
    <row r="108" spans="2:8" x14ac:dyDescent="0.25">
      <c r="B108" s="56"/>
      <c r="C108" s="14"/>
      <c r="D108" s="6" t="s">
        <v>237</v>
      </c>
      <c r="E108" s="67">
        <v>63458</v>
      </c>
      <c r="F108" s="5"/>
      <c r="G108" s="5"/>
      <c r="H108" s="5"/>
    </row>
    <row r="109" spans="2:8" x14ac:dyDescent="0.25">
      <c r="B109" s="56"/>
      <c r="C109" s="14"/>
      <c r="D109" s="6" t="s">
        <v>241</v>
      </c>
      <c r="E109" s="67">
        <v>11945</v>
      </c>
      <c r="F109" s="5"/>
      <c r="G109" s="5"/>
      <c r="H109" s="5"/>
    </row>
    <row r="110" spans="2:8" x14ac:dyDescent="0.25">
      <c r="B110" s="56"/>
      <c r="C110" s="14"/>
      <c r="D110" s="6" t="s">
        <v>238</v>
      </c>
      <c r="E110" s="67">
        <v>258250</v>
      </c>
      <c r="F110" s="5"/>
      <c r="G110" s="5"/>
      <c r="H110" s="5"/>
    </row>
    <row r="111" spans="2:8" x14ac:dyDescent="0.25">
      <c r="B111" s="56"/>
      <c r="C111" s="14"/>
      <c r="D111" s="6" t="s">
        <v>239</v>
      </c>
      <c r="E111" s="67">
        <v>22500</v>
      </c>
      <c r="F111" s="5"/>
      <c r="G111" s="5"/>
      <c r="H111" s="5"/>
    </row>
    <row r="112" spans="2:8" x14ac:dyDescent="0.25">
      <c r="B112" s="56"/>
      <c r="C112" s="14"/>
      <c r="D112" s="6" t="s">
        <v>240</v>
      </c>
      <c r="E112" s="67">
        <f>1968456+1029250</f>
        <v>2997706</v>
      </c>
      <c r="F112" s="5"/>
      <c r="G112" s="5"/>
      <c r="H112" s="5"/>
    </row>
    <row r="113" spans="2:8" x14ac:dyDescent="0.25">
      <c r="B113" s="56"/>
      <c r="C113" s="14"/>
      <c r="D113" s="6" t="s">
        <v>242</v>
      </c>
      <c r="E113" s="67">
        <v>79500</v>
      </c>
      <c r="F113" s="5"/>
      <c r="G113" s="5"/>
      <c r="H113" s="5"/>
    </row>
    <row r="114" spans="2:8" x14ac:dyDescent="0.25">
      <c r="B114" s="56" t="s">
        <v>178</v>
      </c>
      <c r="C114" s="14"/>
      <c r="D114" s="6" t="s">
        <v>235</v>
      </c>
      <c r="E114" s="67">
        <v>13331</v>
      </c>
      <c r="F114" s="5"/>
      <c r="G114" s="5"/>
      <c r="H114" s="5"/>
    </row>
    <row r="115" spans="2:8" x14ac:dyDescent="0.25">
      <c r="B115" s="50" t="s">
        <v>120</v>
      </c>
      <c r="C115" s="22"/>
      <c r="D115" s="71"/>
      <c r="E115" s="21">
        <f>E117+E118</f>
        <v>118871</v>
      </c>
      <c r="F115" s="21">
        <f t="shared" ref="F115:H115" si="26">F117+F118</f>
        <v>0</v>
      </c>
      <c r="G115" s="21">
        <f t="shared" si="26"/>
        <v>0</v>
      </c>
      <c r="H115" s="21">
        <f t="shared" si="26"/>
        <v>0</v>
      </c>
    </row>
    <row r="116" spans="2:8" hidden="1" x14ac:dyDescent="0.25">
      <c r="B116" s="75"/>
      <c r="C116" s="76"/>
      <c r="D116" s="6"/>
      <c r="E116" s="67"/>
      <c r="F116" s="5"/>
      <c r="G116" s="5"/>
      <c r="H116" s="5"/>
    </row>
    <row r="117" spans="2:8" x14ac:dyDescent="0.25">
      <c r="B117" s="56" t="s">
        <v>178</v>
      </c>
      <c r="C117" s="14">
        <v>632</v>
      </c>
      <c r="D117" s="6" t="s">
        <v>243</v>
      </c>
      <c r="E117" s="67">
        <v>90233</v>
      </c>
      <c r="F117" s="5"/>
      <c r="G117" s="5"/>
      <c r="H117" s="5"/>
    </row>
    <row r="118" spans="2:8" x14ac:dyDescent="0.25">
      <c r="B118" s="56"/>
      <c r="C118" s="14"/>
      <c r="D118" s="6" t="s">
        <v>244</v>
      </c>
      <c r="E118" s="67">
        <v>28638</v>
      </c>
      <c r="F118" s="5"/>
      <c r="G118" s="5"/>
      <c r="H118" s="5"/>
    </row>
    <row r="119" spans="2:8" x14ac:dyDescent="0.25">
      <c r="B119" s="50" t="s">
        <v>123</v>
      </c>
      <c r="C119" s="22"/>
      <c r="D119" s="24"/>
      <c r="E119" s="86">
        <f>E120</f>
        <v>46452</v>
      </c>
      <c r="F119" s="86">
        <f t="shared" ref="F119:H119" si="27">F120</f>
        <v>50000</v>
      </c>
      <c r="G119" s="86">
        <f t="shared" si="27"/>
        <v>50000</v>
      </c>
      <c r="H119" s="86">
        <f t="shared" si="27"/>
        <v>50000</v>
      </c>
    </row>
    <row r="120" spans="2:8" x14ac:dyDescent="0.25">
      <c r="B120" s="56" t="s">
        <v>160</v>
      </c>
      <c r="C120" s="14">
        <v>663</v>
      </c>
      <c r="D120" s="17" t="s">
        <v>124</v>
      </c>
      <c r="E120" s="81">
        <v>46452</v>
      </c>
      <c r="F120" s="5">
        <v>50000</v>
      </c>
      <c r="G120" s="5">
        <v>50000</v>
      </c>
      <c r="H120" s="5">
        <v>50000</v>
      </c>
    </row>
    <row r="121" spans="2:8" hidden="1" x14ac:dyDescent="0.25">
      <c r="B121" s="56"/>
      <c r="C121" s="14"/>
      <c r="D121" s="17"/>
      <c r="E121" s="81"/>
      <c r="F121" s="5"/>
      <c r="G121" s="5"/>
      <c r="H121" s="5"/>
    </row>
    <row r="122" spans="2:8" hidden="1" x14ac:dyDescent="0.25">
      <c r="B122" s="56"/>
      <c r="C122" s="14"/>
      <c r="D122" s="17"/>
      <c r="E122" s="81"/>
      <c r="F122" s="5"/>
      <c r="G122" s="5"/>
      <c r="H122" s="5"/>
    </row>
    <row r="123" spans="2:8" hidden="1" x14ac:dyDescent="0.25">
      <c r="B123" s="56"/>
      <c r="C123" s="14"/>
      <c r="D123" s="17"/>
      <c r="E123" s="81"/>
      <c r="F123" s="5"/>
      <c r="G123" s="5"/>
      <c r="H123" s="5"/>
    </row>
    <row r="124" spans="2:8" x14ac:dyDescent="0.25">
      <c r="B124" s="50" t="s">
        <v>125</v>
      </c>
      <c r="C124" s="22"/>
      <c r="D124" s="71"/>
      <c r="E124" s="78">
        <f>E125</f>
        <v>50000</v>
      </c>
      <c r="F124" s="78">
        <f t="shared" ref="F124:H124" si="28">F125</f>
        <v>50000</v>
      </c>
      <c r="G124" s="78">
        <f t="shared" si="28"/>
        <v>50000</v>
      </c>
      <c r="H124" s="78">
        <f t="shared" si="28"/>
        <v>50000</v>
      </c>
    </row>
    <row r="125" spans="2:8" ht="30" x14ac:dyDescent="0.25">
      <c r="B125" s="56" t="s">
        <v>119</v>
      </c>
      <c r="C125" s="14">
        <v>711</v>
      </c>
      <c r="D125" s="6" t="s">
        <v>127</v>
      </c>
      <c r="E125" s="67">
        <v>50000</v>
      </c>
      <c r="F125" s="5">
        <v>50000</v>
      </c>
      <c r="G125" s="5">
        <v>50000</v>
      </c>
      <c r="H125" s="5">
        <v>50000</v>
      </c>
    </row>
    <row r="126" spans="2:8" hidden="1" x14ac:dyDescent="0.25">
      <c r="B126" s="56"/>
      <c r="C126" s="14"/>
      <c r="D126" s="6"/>
      <c r="E126" s="67"/>
      <c r="F126" s="5"/>
      <c r="G126" s="5"/>
      <c r="H126" s="5"/>
    </row>
    <row r="127" spans="2:8" x14ac:dyDescent="0.25">
      <c r="B127" s="50" t="s">
        <v>128</v>
      </c>
      <c r="C127" s="22"/>
      <c r="D127" s="71"/>
      <c r="E127" s="78">
        <f>E128+E129</f>
        <v>268877</v>
      </c>
      <c r="F127" s="78">
        <f t="shared" ref="F127:H127" si="29">F128+F129</f>
        <v>260000</v>
      </c>
      <c r="G127" s="78">
        <f t="shared" si="29"/>
        <v>240000</v>
      </c>
      <c r="H127" s="78">
        <f t="shared" si="29"/>
        <v>220000</v>
      </c>
    </row>
    <row r="128" spans="2:8" ht="30" x14ac:dyDescent="0.25">
      <c r="B128" s="56" t="s">
        <v>129</v>
      </c>
      <c r="C128" s="14">
        <v>721</v>
      </c>
      <c r="D128" s="6" t="s">
        <v>130</v>
      </c>
      <c r="E128" s="67">
        <v>123877</v>
      </c>
      <c r="F128" s="5">
        <v>120000</v>
      </c>
      <c r="G128" s="5">
        <v>110000</v>
      </c>
      <c r="H128" s="5">
        <v>100000</v>
      </c>
    </row>
    <row r="129" spans="2:8" x14ac:dyDescent="0.25">
      <c r="B129" s="56" t="s">
        <v>121</v>
      </c>
      <c r="C129" s="14">
        <v>721</v>
      </c>
      <c r="D129" s="6" t="s">
        <v>131</v>
      </c>
      <c r="E129" s="67">
        <v>145000</v>
      </c>
      <c r="F129" s="5">
        <v>140000</v>
      </c>
      <c r="G129" s="5">
        <v>130000</v>
      </c>
      <c r="H129" s="5">
        <v>120000</v>
      </c>
    </row>
    <row r="130" spans="2:8" x14ac:dyDescent="0.25">
      <c r="B130" s="50" t="s">
        <v>132</v>
      </c>
      <c r="C130" s="22"/>
      <c r="D130" s="71"/>
      <c r="E130" s="78">
        <f>E131</f>
        <v>6636</v>
      </c>
      <c r="F130" s="78">
        <f t="shared" ref="F130:H130" si="30">F131</f>
        <v>7000</v>
      </c>
      <c r="G130" s="78">
        <f t="shared" si="30"/>
        <v>7000</v>
      </c>
      <c r="H130" s="78">
        <f t="shared" si="30"/>
        <v>7000</v>
      </c>
    </row>
    <row r="131" spans="2:8" ht="30" x14ac:dyDescent="0.25">
      <c r="B131" s="56" t="s">
        <v>122</v>
      </c>
      <c r="C131" s="14">
        <v>721</v>
      </c>
      <c r="D131" s="6" t="s">
        <v>133</v>
      </c>
      <c r="E131" s="67">
        <v>6636</v>
      </c>
      <c r="F131" s="5">
        <v>7000</v>
      </c>
      <c r="G131" s="5">
        <v>7000</v>
      </c>
      <c r="H131" s="5">
        <v>7000</v>
      </c>
    </row>
    <row r="132" spans="2:8" x14ac:dyDescent="0.25">
      <c r="B132" s="50" t="s">
        <v>134</v>
      </c>
      <c r="C132" s="22"/>
      <c r="D132" s="71"/>
      <c r="E132" s="78">
        <f>E133</f>
        <v>9290</v>
      </c>
      <c r="F132" s="78">
        <f t="shared" ref="F132:H132" si="31">F133</f>
        <v>10000</v>
      </c>
      <c r="G132" s="78">
        <f t="shared" si="31"/>
        <v>10000</v>
      </c>
      <c r="H132" s="78">
        <f t="shared" si="31"/>
        <v>10000</v>
      </c>
    </row>
    <row r="133" spans="2:8" ht="30" x14ac:dyDescent="0.25">
      <c r="B133" s="56" t="s">
        <v>135</v>
      </c>
      <c r="C133" s="14">
        <v>711</v>
      </c>
      <c r="D133" s="6" t="s">
        <v>136</v>
      </c>
      <c r="E133" s="67">
        <v>9290</v>
      </c>
      <c r="F133" s="5">
        <v>10000</v>
      </c>
      <c r="G133" s="5">
        <v>10000</v>
      </c>
      <c r="H133" s="5">
        <v>10000</v>
      </c>
    </row>
    <row r="134" spans="2:8" x14ac:dyDescent="0.25">
      <c r="B134" s="50" t="s">
        <v>137</v>
      </c>
      <c r="C134" s="22"/>
      <c r="D134" s="71"/>
      <c r="E134" s="78">
        <f>E135+E136+E137+E138+E139+E140+E141</f>
        <v>9654154</v>
      </c>
      <c r="F134" s="78">
        <f t="shared" ref="F134:H134" si="32">F135+F136+F137+F138+F139+F140+F141</f>
        <v>5737785</v>
      </c>
      <c r="G134" s="78">
        <f t="shared" si="32"/>
        <v>1600000</v>
      </c>
      <c r="H134" s="78">
        <f t="shared" si="32"/>
        <v>0</v>
      </c>
    </row>
    <row r="135" spans="2:8" ht="30" x14ac:dyDescent="0.25">
      <c r="B135" s="56" t="s">
        <v>126</v>
      </c>
      <c r="C135" s="14">
        <v>844</v>
      </c>
      <c r="D135" s="6" t="s">
        <v>138</v>
      </c>
      <c r="E135" s="67">
        <v>5364109</v>
      </c>
      <c r="F135" s="5">
        <v>2000000</v>
      </c>
      <c r="G135" s="5"/>
      <c r="H135" s="5"/>
    </row>
    <row r="136" spans="2:8" ht="30" x14ac:dyDescent="0.25">
      <c r="B136" s="56" t="s">
        <v>139</v>
      </c>
      <c r="C136" s="14">
        <v>844</v>
      </c>
      <c r="D136" s="6" t="s">
        <v>191</v>
      </c>
      <c r="E136" s="67">
        <v>657785</v>
      </c>
      <c r="F136" s="5">
        <v>657785</v>
      </c>
      <c r="G136" s="5"/>
      <c r="H136" s="5"/>
    </row>
    <row r="137" spans="2:8" ht="30" x14ac:dyDescent="0.25">
      <c r="B137" s="56" t="s">
        <v>213</v>
      </c>
      <c r="C137" s="14">
        <v>844</v>
      </c>
      <c r="D137" s="6" t="s">
        <v>192</v>
      </c>
      <c r="E137" s="67">
        <v>259971</v>
      </c>
      <c r="F137" s="5">
        <v>30000</v>
      </c>
      <c r="G137" s="5"/>
      <c r="H137" s="5"/>
    </row>
    <row r="138" spans="2:8" ht="30" x14ac:dyDescent="0.25">
      <c r="B138" s="56" t="s">
        <v>214</v>
      </c>
      <c r="C138" s="14">
        <v>844</v>
      </c>
      <c r="D138" s="6" t="s">
        <v>193</v>
      </c>
      <c r="E138" s="67">
        <v>1125000</v>
      </c>
      <c r="F138" s="5">
        <v>750000</v>
      </c>
      <c r="G138" s="5"/>
      <c r="H138" s="5"/>
    </row>
    <row r="139" spans="2:8" ht="30" x14ac:dyDescent="0.25">
      <c r="B139" s="56" t="s">
        <v>144</v>
      </c>
      <c r="C139" s="14">
        <v>844</v>
      </c>
      <c r="D139" s="6" t="s">
        <v>187</v>
      </c>
      <c r="E139" s="67">
        <v>700000</v>
      </c>
      <c r="F139" s="5">
        <v>300000</v>
      </c>
      <c r="G139" s="5"/>
      <c r="H139" s="5"/>
    </row>
    <row r="140" spans="2:8" ht="30" x14ac:dyDescent="0.25">
      <c r="B140" s="56" t="s">
        <v>215</v>
      </c>
      <c r="C140" s="14">
        <v>844</v>
      </c>
      <c r="D140" s="6" t="s">
        <v>185</v>
      </c>
      <c r="E140" s="67">
        <v>1020000</v>
      </c>
      <c r="F140" s="5">
        <v>2000000</v>
      </c>
      <c r="G140" s="5">
        <v>1600000</v>
      </c>
      <c r="H140" s="5">
        <v>0</v>
      </c>
    </row>
    <row r="141" spans="2:8" x14ac:dyDescent="0.25">
      <c r="B141" s="56" t="s">
        <v>140</v>
      </c>
      <c r="C141" s="14">
        <v>844</v>
      </c>
      <c r="D141" s="6" t="s">
        <v>245</v>
      </c>
      <c r="E141" s="67">
        <v>527289</v>
      </c>
      <c r="F141" s="5"/>
      <c r="G141" s="5">
        <v>0</v>
      </c>
      <c r="H141" s="5">
        <v>0</v>
      </c>
    </row>
    <row r="142" spans="2:8" hidden="1" x14ac:dyDescent="0.25">
      <c r="B142" s="56" t="s">
        <v>141</v>
      </c>
      <c r="C142" s="14">
        <v>844</v>
      </c>
      <c r="D142" s="6"/>
      <c r="E142" s="67"/>
      <c r="F142" s="5"/>
      <c r="G142" s="5">
        <v>0</v>
      </c>
      <c r="H142" s="5">
        <v>0</v>
      </c>
    </row>
    <row r="143" spans="2:8" hidden="1" x14ac:dyDescent="0.25">
      <c r="B143" s="56" t="s">
        <v>142</v>
      </c>
      <c r="C143" s="14">
        <v>844</v>
      </c>
      <c r="D143" s="6"/>
      <c r="E143" s="67"/>
      <c r="F143" s="5"/>
      <c r="G143" s="5">
        <v>0</v>
      </c>
      <c r="H143" s="5">
        <v>0</v>
      </c>
    </row>
    <row r="144" spans="2:8" x14ac:dyDescent="0.25">
      <c r="B144" s="50" t="s">
        <v>246</v>
      </c>
      <c r="C144" s="22"/>
      <c r="D144" s="71"/>
      <c r="E144" s="78">
        <v>3258545</v>
      </c>
      <c r="F144" s="21">
        <f>F145</f>
        <v>90000</v>
      </c>
      <c r="G144" s="21">
        <f t="shared" ref="G144:H144" si="33">G145</f>
        <v>0</v>
      </c>
      <c r="H144" s="21">
        <f t="shared" si="33"/>
        <v>0</v>
      </c>
    </row>
    <row r="145" spans="2:8" ht="15.75" thickBot="1" x14ac:dyDescent="0.3">
      <c r="B145" s="56" t="s">
        <v>144</v>
      </c>
      <c r="C145" s="14">
        <v>922</v>
      </c>
      <c r="D145" s="6" t="s">
        <v>145</v>
      </c>
      <c r="E145" s="67"/>
      <c r="F145" s="5">
        <v>90000</v>
      </c>
      <c r="G145" s="5"/>
      <c r="H145" s="5"/>
    </row>
    <row r="146" spans="2:8" ht="15.75" hidden="1" thickBot="1" x14ac:dyDescent="0.3">
      <c r="B146" s="50" t="s">
        <v>146</v>
      </c>
      <c r="C146" s="25"/>
      <c r="D146" s="26"/>
      <c r="E146" s="82"/>
      <c r="F146" s="23"/>
      <c r="G146" s="23"/>
      <c r="H146" s="23"/>
    </row>
    <row r="147" spans="2:8" ht="30" hidden="1" x14ac:dyDescent="0.25">
      <c r="B147" s="56" t="s">
        <v>147</v>
      </c>
      <c r="C147" s="14">
        <v>922</v>
      </c>
      <c r="D147" s="6" t="s">
        <v>148</v>
      </c>
      <c r="E147" s="67"/>
      <c r="F147" s="5"/>
      <c r="G147" s="5">
        <v>0</v>
      </c>
      <c r="H147" s="5">
        <v>0</v>
      </c>
    </row>
    <row r="148" spans="2:8" hidden="1" x14ac:dyDescent="0.25">
      <c r="B148" s="50" t="s">
        <v>149</v>
      </c>
      <c r="C148" s="25"/>
      <c r="D148" s="26"/>
      <c r="E148" s="82"/>
      <c r="F148" s="23"/>
      <c r="G148" s="23"/>
      <c r="H148" s="23"/>
    </row>
    <row r="149" spans="2:8" ht="30" hidden="1" x14ac:dyDescent="0.25">
      <c r="B149" s="58" t="s">
        <v>140</v>
      </c>
      <c r="C149" s="14">
        <v>922</v>
      </c>
      <c r="D149" s="6" t="s">
        <v>150</v>
      </c>
      <c r="E149" s="67"/>
      <c r="F149" s="19">
        <v>0</v>
      </c>
      <c r="G149" s="5">
        <v>0</v>
      </c>
      <c r="H149" s="5">
        <v>0</v>
      </c>
    </row>
    <row r="150" spans="2:8" hidden="1" x14ac:dyDescent="0.25">
      <c r="B150" s="50" t="s">
        <v>151</v>
      </c>
      <c r="C150" s="25"/>
      <c r="D150" s="26"/>
      <c r="E150" s="82"/>
      <c r="F150" s="23"/>
      <c r="G150" s="23"/>
      <c r="H150" s="23"/>
    </row>
    <row r="151" spans="2:8" ht="15.75" hidden="1" thickBot="1" x14ac:dyDescent="0.3">
      <c r="B151" s="77" t="s">
        <v>142</v>
      </c>
      <c r="C151" s="60">
        <v>922</v>
      </c>
      <c r="D151" s="61" t="s">
        <v>145</v>
      </c>
      <c r="E151" s="83"/>
      <c r="F151" s="62"/>
      <c r="G151" s="62">
        <v>0</v>
      </c>
      <c r="H151" s="62">
        <v>0</v>
      </c>
    </row>
    <row r="152" spans="2:8" ht="15.75" thickBot="1" x14ac:dyDescent="0.3">
      <c r="B152" s="96" t="s">
        <v>152</v>
      </c>
      <c r="C152" s="97"/>
      <c r="D152" s="98"/>
      <c r="E152" s="88">
        <f>E4+E31+E33+E35+E37+E39+E41+E43+E47+E52+E70+E76+E80+E85+E91+E115+E119+E124+E127+E130+E132+E134+E144</f>
        <v>71742866</v>
      </c>
      <c r="F152" s="88">
        <f t="shared" ref="F152:H152" si="34">F4+F31+F33+F35+F37+F39+F41+F43+F47+F52+F70+F76+F80+F85+F91+F115+F119+F124+F127+F130+F132+F134+F144</f>
        <v>57507874</v>
      </c>
      <c r="G152" s="88">
        <f t="shared" si="34"/>
        <v>49101080</v>
      </c>
      <c r="H152" s="88">
        <f t="shared" si="34"/>
        <v>38756121</v>
      </c>
    </row>
    <row r="153" spans="2:8" ht="15.75" thickBot="1" x14ac:dyDescent="0.3">
      <c r="B153" s="28" t="s">
        <v>153</v>
      </c>
      <c r="C153" s="29"/>
      <c r="D153" s="72"/>
      <c r="E153" s="87">
        <v>15692628</v>
      </c>
      <c r="F153" s="31">
        <v>15800000</v>
      </c>
      <c r="G153" s="31">
        <v>15875000</v>
      </c>
      <c r="H153" s="31">
        <v>15950000</v>
      </c>
    </row>
    <row r="154" spans="2:8" ht="15.75" thickBot="1" x14ac:dyDescent="0.3">
      <c r="B154" s="99" t="s">
        <v>154</v>
      </c>
      <c r="C154" s="100"/>
      <c r="D154" s="100"/>
      <c r="E154" s="89">
        <f>SUM(E152:E153)</f>
        <v>87435494</v>
      </c>
      <c r="F154" s="27">
        <f>SUM(F152:F153)</f>
        <v>73307874</v>
      </c>
      <c r="G154" s="27">
        <f t="shared" ref="G154:H154" si="35">SUM(G152:G153)</f>
        <v>64976080</v>
      </c>
      <c r="H154" s="27">
        <f t="shared" si="35"/>
        <v>54706121</v>
      </c>
    </row>
    <row r="156" spans="2:8" x14ac:dyDescent="0.25">
      <c r="E156" s="79">
        <f>71742866-E152</f>
        <v>0</v>
      </c>
    </row>
  </sheetData>
  <mergeCells count="2">
    <mergeCell ref="B152:D152"/>
    <mergeCell ref="B154:D15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2024.-26.</vt:lpstr>
      <vt:lpstr>2025.</vt:lpstr>
      <vt:lpstr>2026.</vt:lpstr>
      <vt:lpstr>2023.-2026.</vt:lpstr>
      <vt:lpstr>'2023.-2026.'!Print_Area</vt:lpstr>
      <vt:lpstr>'2024.-26.'!Print_Area</vt:lpstr>
      <vt:lpstr>'2025.'!Print_Area</vt:lpstr>
      <vt:lpstr>'2026.'!Print_Area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Malović</dc:creator>
  <cp:lastModifiedBy>Lidija Malović</cp:lastModifiedBy>
  <cp:lastPrinted>2023-07-31T10:13:47Z</cp:lastPrinted>
  <dcterms:created xsi:type="dcterms:W3CDTF">2021-07-02T07:22:20Z</dcterms:created>
  <dcterms:modified xsi:type="dcterms:W3CDTF">2023-07-31T10:25:22Z</dcterms:modified>
</cp:coreProperties>
</file>