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vic\AppData\Local\Microsoft\Windows\INetCache\Content.Outlook\1DJU8SCN\"/>
    </mc:Choice>
  </mc:AlternateContent>
  <bookViews>
    <workbookView xWindow="120" yWindow="105" windowWidth="18975" windowHeight="11895" activeTab="2"/>
  </bookViews>
  <sheets>
    <sheet name="List1" sheetId="1" r:id="rId1"/>
    <sheet name="List2" sheetId="2" r:id="rId2"/>
    <sheet name="List3" sheetId="3" r:id="rId3"/>
  </sheets>
  <definedNames>
    <definedName name="_xlnm.Print_Area" localSheetId="0">List1!#REF!</definedName>
    <definedName name="_xlnm.Print_Area" localSheetId="2">List3!$C$3:$L$20</definedName>
  </definedNames>
  <calcPr calcId="152511"/>
</workbook>
</file>

<file path=xl/calcChain.xml><?xml version="1.0" encoding="utf-8"?>
<calcChain xmlns="http://schemas.openxmlformats.org/spreadsheetml/2006/main">
  <c r="L16" i="3" l="1"/>
  <c r="L17" i="3"/>
  <c r="L18" i="3"/>
  <c r="L19" i="3"/>
  <c r="D20" i="3"/>
  <c r="E20" i="3"/>
  <c r="K13" i="3"/>
  <c r="K20" i="3" s="1"/>
  <c r="I12" i="3"/>
  <c r="H12" i="3"/>
  <c r="G12" i="3"/>
  <c r="G20" i="3" s="1"/>
  <c r="F12" i="3"/>
  <c r="L12" i="3" s="1"/>
  <c r="K14" i="3"/>
  <c r="F20" i="3" l="1"/>
  <c r="J14" i="3"/>
  <c r="I14" i="3"/>
  <c r="I15" i="3"/>
  <c r="L15" i="3" s="1"/>
  <c r="L14" i="3" l="1"/>
  <c r="K10" i="3"/>
  <c r="J13" i="3" l="1"/>
  <c r="J20" i="3" s="1"/>
  <c r="L7" i="3"/>
  <c r="L8" i="3"/>
  <c r="L6" i="3"/>
  <c r="I13" i="3"/>
  <c r="I20" i="3" s="1"/>
  <c r="H13" i="3"/>
  <c r="D9" i="3"/>
  <c r="D10" i="3" s="1"/>
  <c r="E9" i="3"/>
  <c r="E10" i="3" s="1"/>
  <c r="F9" i="3"/>
  <c r="F10" i="3" s="1"/>
  <c r="G9" i="3"/>
  <c r="G10" i="3" s="1"/>
  <c r="H9" i="3"/>
  <c r="H10" i="3" s="1"/>
  <c r="I9" i="3"/>
  <c r="I10" i="3" s="1"/>
  <c r="J9" i="3"/>
  <c r="J10" i="3" s="1"/>
  <c r="L13" i="3" l="1"/>
  <c r="H20" i="3"/>
  <c r="L20" i="3" s="1"/>
  <c r="L9" i="3"/>
  <c r="L10" i="3"/>
</calcChain>
</file>

<file path=xl/sharedStrings.xml><?xml version="1.0" encoding="utf-8"?>
<sst xmlns="http://schemas.openxmlformats.org/spreadsheetml/2006/main" count="26" uniqueCount="26">
  <si>
    <t>2010.</t>
  </si>
  <si>
    <t>2011.</t>
  </si>
  <si>
    <t>2012.</t>
  </si>
  <si>
    <t>2013.</t>
  </si>
  <si>
    <t>2014.</t>
  </si>
  <si>
    <t>2015.</t>
  </si>
  <si>
    <t>2016.</t>
  </si>
  <si>
    <t>2017.</t>
  </si>
  <si>
    <t>Kupnja / gradnja stanova</t>
  </si>
  <si>
    <t>Dodatna ulaganja na stambenim objektima u vlasništvu Grada</t>
  </si>
  <si>
    <t>Tekuće i investicijsko održavanje stambenih objekata</t>
  </si>
  <si>
    <t>Prihodi od prodanih stanova u korist Grada</t>
  </si>
  <si>
    <t>Uplaćeno u državni proračun</t>
  </si>
  <si>
    <t>Prihodi od prodaje stanova  na kojima je postojalo stanarsko pravo</t>
  </si>
  <si>
    <t>Prihodi Grada od prodaje stanova</t>
  </si>
  <si>
    <t>Ukupni prihodi Grada od prodaje stanova</t>
  </si>
  <si>
    <t>Pomoći općini Draganić i Krnjak po Arbitražnoj odluci</t>
  </si>
  <si>
    <t>Povrat prihoda od prodaje stanova zbog raskida ugovora</t>
  </si>
  <si>
    <t>2010.-2017.</t>
  </si>
  <si>
    <t>Rekonstrukcija dječjeg vrtića Rakovac</t>
  </si>
  <si>
    <t>UTROŠAK SREDSTAVA OD PRODANIH STANOVA U RAZDOBLJU 2010.-2017.GODINE</t>
  </si>
  <si>
    <t>Ukupno utrošeno</t>
  </si>
  <si>
    <t>Prihod</t>
  </si>
  <si>
    <t>Rashod</t>
  </si>
  <si>
    <t>Pričuva za stanove</t>
  </si>
  <si>
    <t>Troškovi naplate prihoda od prodanih stanova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</si>
</sst>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4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topLeftCell="A152" workbookViewId="0">
      <selection activeCell="X163" sqref="X163"/>
    </sheetView>
  </sheetViews>
  <sheetFormatPr defaultRowHeight="15" x14ac:dyDescent="0.25"/>
  <cols>
    <col min="1" max="1" width="9.140625" style="1"/>
    <col min="2" max="2" width="9.140625" style="2"/>
    <col min="3" max="16384" width="9.140625" style="1"/>
  </cols>
  <sheetData/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3"/>
  <sheetViews>
    <sheetView tabSelected="1" workbookViewId="0">
      <selection activeCell="O3" sqref="O3"/>
    </sheetView>
  </sheetViews>
  <sheetFormatPr defaultRowHeight="15" x14ac:dyDescent="0.25"/>
  <cols>
    <col min="3" max="3" width="26" customWidth="1"/>
    <col min="4" max="11" width="13.140625" customWidth="1"/>
    <col min="12" max="12" width="14.85546875" customWidth="1"/>
  </cols>
  <sheetData>
    <row r="3" spans="3:12" ht="15.75" x14ac:dyDescent="0.25">
      <c r="C3" s="9" t="s">
        <v>20</v>
      </c>
      <c r="D3" s="9"/>
      <c r="E3" s="9"/>
      <c r="F3" s="9"/>
      <c r="G3" s="9"/>
      <c r="H3" s="9"/>
      <c r="I3" s="9"/>
      <c r="J3" s="9"/>
      <c r="K3" s="9"/>
      <c r="L3" s="9"/>
    </row>
    <row r="5" spans="3:12" x14ac:dyDescent="0.25">
      <c r="C5" s="7" t="s">
        <v>22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18</v>
      </c>
    </row>
    <row r="6" spans="3:12" ht="45" x14ac:dyDescent="0.25">
      <c r="C6" s="4" t="s">
        <v>13</v>
      </c>
      <c r="D6" s="10">
        <v>4106799.02</v>
      </c>
      <c r="E6" s="10">
        <v>4258897.42</v>
      </c>
      <c r="F6" s="10">
        <v>4135592.19</v>
      </c>
      <c r="G6" s="10">
        <v>4239692.9000000004</v>
      </c>
      <c r="H6" s="10">
        <v>4122129.89</v>
      </c>
      <c r="I6" s="10">
        <v>3802506.06</v>
      </c>
      <c r="J6" s="10">
        <v>3779928.79</v>
      </c>
      <c r="K6" s="10">
        <v>3746114.97</v>
      </c>
      <c r="L6" s="11">
        <f>SUM(D6:K6)</f>
        <v>32191661.239999995</v>
      </c>
    </row>
    <row r="7" spans="3:12" ht="30" x14ac:dyDescent="0.25">
      <c r="C7" s="4" t="s">
        <v>12</v>
      </c>
      <c r="D7" s="10">
        <v>2258739.46</v>
      </c>
      <c r="E7" s="10">
        <v>2342393.2999999998</v>
      </c>
      <c r="F7" s="10">
        <v>2274575.5099999998</v>
      </c>
      <c r="G7" s="10">
        <v>2331831.14</v>
      </c>
      <c r="H7" s="10">
        <v>2267171.56</v>
      </c>
      <c r="I7" s="10">
        <v>2091378.38</v>
      </c>
      <c r="J7" s="10">
        <v>2078960.84</v>
      </c>
      <c r="K7" s="10">
        <v>2078273.7</v>
      </c>
      <c r="L7" s="11">
        <f t="shared" ref="L7:L9" si="0">SUM(D7:K7)</f>
        <v>17723323.890000001</v>
      </c>
    </row>
    <row r="8" spans="3:12" ht="30" x14ac:dyDescent="0.25">
      <c r="C8" s="4" t="s">
        <v>11</v>
      </c>
      <c r="D8" s="11">
        <v>1880054.87</v>
      </c>
      <c r="E8" s="11">
        <v>1915066.56</v>
      </c>
      <c r="F8" s="11">
        <v>1887595.06</v>
      </c>
      <c r="G8" s="11">
        <v>1912030.71</v>
      </c>
      <c r="H8" s="11">
        <v>2057655.66</v>
      </c>
      <c r="I8" s="11">
        <v>1707243.62</v>
      </c>
      <c r="J8" s="11">
        <v>1687479.61</v>
      </c>
      <c r="K8" s="11">
        <v>1703071.41</v>
      </c>
      <c r="L8" s="11">
        <f t="shared" si="0"/>
        <v>14750197.5</v>
      </c>
    </row>
    <row r="9" spans="3:12" ht="30" x14ac:dyDescent="0.25">
      <c r="C9" s="4" t="s">
        <v>14</v>
      </c>
      <c r="D9" s="11">
        <f>313088.66+50736.91+1235625.59</f>
        <v>1599451.1600000001</v>
      </c>
      <c r="E9" s="11">
        <f>85650.28+1417460.18</f>
        <v>1503110.46</v>
      </c>
      <c r="F9" s="11">
        <f>1512483.39+1321113.14+65141.22</f>
        <v>2898737.75</v>
      </c>
      <c r="G9" s="11">
        <f>805845.5+4991.53+2110131.99</f>
        <v>2920969.0200000005</v>
      </c>
      <c r="H9" s="11">
        <f>1058319.82+2097061.87+5856.31</f>
        <v>3161238.0000000005</v>
      </c>
      <c r="I9" s="11">
        <f>1138237.25+164468.96+5810.68</f>
        <v>1308516.8899999999</v>
      </c>
      <c r="J9" s="11">
        <f>987719.4+484.45</f>
        <v>988203.85</v>
      </c>
      <c r="K9" s="11">
        <v>990654.41</v>
      </c>
      <c r="L9" s="11">
        <f t="shared" si="0"/>
        <v>15370881.540000001</v>
      </c>
    </row>
    <row r="10" spans="3:12" ht="30" x14ac:dyDescent="0.25">
      <c r="C10" s="5" t="s">
        <v>15</v>
      </c>
      <c r="D10" s="12">
        <f t="shared" ref="D10:K10" si="1">SUM(D8:D9)</f>
        <v>3479506.0300000003</v>
      </c>
      <c r="E10" s="12">
        <f t="shared" si="1"/>
        <v>3418177.02</v>
      </c>
      <c r="F10" s="12">
        <f t="shared" si="1"/>
        <v>4786332.8100000005</v>
      </c>
      <c r="G10" s="12">
        <f t="shared" si="1"/>
        <v>4832999.7300000004</v>
      </c>
      <c r="H10" s="12">
        <f t="shared" si="1"/>
        <v>5218893.66</v>
      </c>
      <c r="I10" s="12">
        <f t="shared" si="1"/>
        <v>3015760.51</v>
      </c>
      <c r="J10" s="12">
        <f t="shared" si="1"/>
        <v>2675683.46</v>
      </c>
      <c r="K10" s="12">
        <f t="shared" si="1"/>
        <v>2693725.82</v>
      </c>
      <c r="L10" s="12">
        <f>SUM(D10:K10)</f>
        <v>30121079.039999999</v>
      </c>
    </row>
    <row r="11" spans="3:12" x14ac:dyDescent="0.25">
      <c r="C11" s="5" t="s">
        <v>23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3:12" x14ac:dyDescent="0.25">
      <c r="C12" s="4" t="s">
        <v>8</v>
      </c>
      <c r="D12" s="8">
        <v>0</v>
      </c>
      <c r="E12" s="8">
        <v>0</v>
      </c>
      <c r="F12" s="11">
        <f>1503235.59+2808330.12</f>
        <v>4311565.71</v>
      </c>
      <c r="G12" s="11">
        <f>1958691.81+2210179</f>
        <v>4168870.81</v>
      </c>
      <c r="H12" s="11">
        <f>2479714.36+1289420</f>
        <v>3769134.36</v>
      </c>
      <c r="I12" s="11">
        <f>569737.48+870718</f>
        <v>1440455.48</v>
      </c>
      <c r="J12" s="8">
        <v>0</v>
      </c>
      <c r="K12" s="8">
        <v>578100</v>
      </c>
      <c r="L12" s="11">
        <f t="shared" ref="L12:L18" si="2">SUM(D12:K12)</f>
        <v>14268126.359999999</v>
      </c>
    </row>
    <row r="13" spans="3:12" ht="45" x14ac:dyDescent="0.25">
      <c r="C13" s="4" t="s">
        <v>9</v>
      </c>
      <c r="D13" s="11">
        <v>605849.56999999995</v>
      </c>
      <c r="E13" s="11">
        <v>299697.34999999998</v>
      </c>
      <c r="F13" s="11">
        <v>230062.37</v>
      </c>
      <c r="G13" s="11">
        <v>587445.73</v>
      </c>
      <c r="H13" s="11">
        <f>45718.22+325148.39</f>
        <v>370866.61</v>
      </c>
      <c r="I13" s="11">
        <f>18236.26+299956.57</f>
        <v>318192.83</v>
      </c>
      <c r="J13" s="11">
        <f>6615.1+351701.86</f>
        <v>358316.95999999996</v>
      </c>
      <c r="K13" s="11">
        <f>1702.09+329463.2+196891.43</f>
        <v>528056.72</v>
      </c>
      <c r="L13" s="11">
        <f t="shared" si="2"/>
        <v>3298488.1399999997</v>
      </c>
    </row>
    <row r="14" spans="3:12" ht="45" x14ac:dyDescent="0.25">
      <c r="C14" s="4" t="s">
        <v>10</v>
      </c>
      <c r="D14" s="11">
        <v>199264.93</v>
      </c>
      <c r="E14" s="11">
        <v>399799.17</v>
      </c>
      <c r="F14" s="11">
        <v>394460.19</v>
      </c>
      <c r="G14" s="11">
        <v>258867.4</v>
      </c>
      <c r="H14" s="11">
        <v>737569.98</v>
      </c>
      <c r="I14" s="8">
        <f>1418385.81-730765.63</f>
        <v>687620.18</v>
      </c>
      <c r="J14" s="8">
        <f>1118805.03-620010.57</f>
        <v>498794.46000000008</v>
      </c>
      <c r="K14" s="8">
        <f>770000-613659.79</f>
        <v>156340.20999999996</v>
      </c>
      <c r="L14" s="11">
        <f t="shared" si="2"/>
        <v>3332716.52</v>
      </c>
    </row>
    <row r="15" spans="3:12" x14ac:dyDescent="0.25">
      <c r="C15" s="4" t="s">
        <v>24</v>
      </c>
      <c r="D15" s="11">
        <v>864922.28</v>
      </c>
      <c r="E15" s="11">
        <v>528912.04</v>
      </c>
      <c r="F15" s="11">
        <v>498414.81</v>
      </c>
      <c r="G15" s="11">
        <v>570899.15</v>
      </c>
      <c r="H15" s="11">
        <v>561167.91</v>
      </c>
      <c r="I15" s="8">
        <f>1418385.81-687620.18</f>
        <v>730765.63</v>
      </c>
      <c r="J15" s="8">
        <v>620010.56999999995</v>
      </c>
      <c r="K15" s="8">
        <v>613659.79</v>
      </c>
      <c r="L15" s="11">
        <f t="shared" si="2"/>
        <v>4988752.1800000006</v>
      </c>
    </row>
    <row r="16" spans="3:12" ht="30" x14ac:dyDescent="0.25">
      <c r="C16" s="4" t="s">
        <v>25</v>
      </c>
      <c r="D16" s="11">
        <v>233077.98</v>
      </c>
      <c r="E16" s="11">
        <v>286290.68</v>
      </c>
      <c r="F16" s="8">
        <v>258416.42</v>
      </c>
      <c r="G16" s="8">
        <v>264980.78000000003</v>
      </c>
      <c r="H16" s="8">
        <v>257633.14</v>
      </c>
      <c r="I16" s="11">
        <v>235103.68</v>
      </c>
      <c r="J16" s="11">
        <v>235990.93</v>
      </c>
      <c r="K16" s="11">
        <v>234768.54</v>
      </c>
      <c r="L16" s="11">
        <f t="shared" si="2"/>
        <v>2006262.15</v>
      </c>
    </row>
    <row r="17" spans="3:12" ht="30" x14ac:dyDescent="0.25">
      <c r="C17" s="4" t="s">
        <v>16</v>
      </c>
      <c r="D17" s="11">
        <v>146058.74</v>
      </c>
      <c r="E17" s="11">
        <v>149830.62</v>
      </c>
      <c r="F17" s="11">
        <v>145167.04000000001</v>
      </c>
      <c r="G17" s="11">
        <v>167675.16</v>
      </c>
      <c r="H17" s="11">
        <v>127055.67</v>
      </c>
      <c r="I17" s="11">
        <v>177516.5</v>
      </c>
      <c r="J17" s="11">
        <v>119230.81</v>
      </c>
      <c r="K17" s="11">
        <v>136000</v>
      </c>
      <c r="L17" s="11">
        <f t="shared" si="2"/>
        <v>1168534.54</v>
      </c>
    </row>
    <row r="18" spans="3:12" ht="45" x14ac:dyDescent="0.25">
      <c r="C18" s="4" t="s">
        <v>17</v>
      </c>
      <c r="D18" s="11"/>
      <c r="E18" s="11"/>
      <c r="F18" s="11"/>
      <c r="G18" s="11"/>
      <c r="H18" s="11">
        <v>71801.19</v>
      </c>
      <c r="I18" s="11">
        <v>47438.82</v>
      </c>
      <c r="J18" s="11">
        <v>37402.49</v>
      </c>
      <c r="K18" s="11">
        <v>108344.13</v>
      </c>
      <c r="L18" s="11">
        <f t="shared" si="2"/>
        <v>264986.63</v>
      </c>
    </row>
    <row r="19" spans="3:12" ht="30" x14ac:dyDescent="0.25">
      <c r="C19" s="4" t="s">
        <v>19</v>
      </c>
      <c r="D19" s="11"/>
      <c r="E19" s="11"/>
      <c r="F19" s="11"/>
      <c r="G19" s="11"/>
      <c r="H19" s="11"/>
      <c r="I19" s="11"/>
      <c r="J19" s="11">
        <v>249384.92</v>
      </c>
      <c r="K19" s="11">
        <v>900000</v>
      </c>
      <c r="L19" s="11">
        <f>SUM(D19:K19)</f>
        <v>1149384.92</v>
      </c>
    </row>
    <row r="20" spans="3:12" x14ac:dyDescent="0.25">
      <c r="C20" s="7" t="s">
        <v>21</v>
      </c>
      <c r="D20" s="12">
        <f t="shared" ref="D20:K20" si="3">SUM(D12:D19)</f>
        <v>2049173.5</v>
      </c>
      <c r="E20" s="12">
        <f t="shared" si="3"/>
        <v>1664529.8599999999</v>
      </c>
      <c r="F20" s="12">
        <f t="shared" si="3"/>
        <v>5838086.54</v>
      </c>
      <c r="G20" s="12">
        <f t="shared" si="3"/>
        <v>6018739.0300000012</v>
      </c>
      <c r="H20" s="12">
        <f t="shared" si="3"/>
        <v>5895228.8599999994</v>
      </c>
      <c r="I20" s="12">
        <f t="shared" si="3"/>
        <v>3637093.12</v>
      </c>
      <c r="J20" s="12">
        <f t="shared" si="3"/>
        <v>2119131.14</v>
      </c>
      <c r="K20" s="12">
        <f t="shared" si="3"/>
        <v>3255269.3899999997</v>
      </c>
      <c r="L20" s="12">
        <f>SUM(D20:K20)</f>
        <v>30477251.440000001</v>
      </c>
    </row>
    <row r="21" spans="3:12" x14ac:dyDescent="0.25">
      <c r="D21" s="3"/>
      <c r="E21" s="3"/>
      <c r="F21" s="3"/>
      <c r="G21" s="3"/>
      <c r="H21" s="3"/>
      <c r="I21" s="3"/>
      <c r="J21" s="3"/>
      <c r="K21" s="3"/>
      <c r="L21" s="3"/>
    </row>
    <row r="22" spans="3:12" x14ac:dyDescent="0.25">
      <c r="D22" s="3"/>
      <c r="E22" s="3"/>
      <c r="F22" s="3"/>
      <c r="G22" s="3"/>
      <c r="H22" s="3"/>
      <c r="I22" s="3"/>
      <c r="J22" s="3"/>
      <c r="K22" s="3"/>
      <c r="L22" s="3"/>
    </row>
    <row r="23" spans="3:12" x14ac:dyDescent="0.25">
      <c r="D23" s="3"/>
      <c r="E23" s="3"/>
      <c r="F23" s="3"/>
      <c r="G23" s="3"/>
      <c r="H23" s="3"/>
      <c r="I23" s="3"/>
      <c r="J23" s="3"/>
      <c r="K23" s="3"/>
      <c r="L23" s="3"/>
    </row>
  </sheetData>
  <mergeCells count="1">
    <mergeCell ref="C3:L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Lidija Malović</cp:lastModifiedBy>
  <cp:lastPrinted>2018-02-09T09:34:54Z</cp:lastPrinted>
  <dcterms:created xsi:type="dcterms:W3CDTF">2010-11-11T11:35:41Z</dcterms:created>
  <dcterms:modified xsi:type="dcterms:W3CDTF">2018-02-09T11:56:31Z</dcterms:modified>
</cp:coreProperties>
</file>